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kal\Documents\מליאה 1020\"/>
    </mc:Choice>
  </mc:AlternateContent>
  <bookViews>
    <workbookView xWindow="588" yWindow="1488" windowWidth="15948" windowHeight="4668"/>
  </bookViews>
  <sheets>
    <sheet name="ראשי" sheetId="1" r:id="rId1"/>
  </sheets>
  <definedNames>
    <definedName name="_xlnm._FilterDatabase" localSheetId="0" hidden="1">ראשי!$C$4:$P$36</definedName>
    <definedName name="_xlnm.Print_Area" localSheetId="0">ראשי!$B$2:$P$41</definedName>
  </definedNames>
  <calcPr calcId="162913"/>
</workbook>
</file>

<file path=xl/calcChain.xml><?xml version="1.0" encoding="utf-8"?>
<calcChain xmlns="http://schemas.openxmlformats.org/spreadsheetml/2006/main">
  <c r="N30" i="1" l="1"/>
  <c r="F30" i="1"/>
  <c r="G5" i="1" l="1"/>
  <c r="O5" i="1" l="1"/>
  <c r="G28" i="1"/>
  <c r="O28" i="1" s="1"/>
  <c r="G25" i="1" l="1"/>
  <c r="O25" i="1" s="1"/>
  <c r="F40" i="1" l="1"/>
  <c r="G17" i="1" l="1"/>
  <c r="O17" i="1" s="1"/>
  <c r="G11" i="1" l="1"/>
  <c r="O11" i="1" s="1"/>
  <c r="G10" i="1" l="1"/>
  <c r="O10" i="1" s="1"/>
  <c r="F38" i="1" l="1"/>
  <c r="F39" i="1"/>
  <c r="G9" i="1"/>
  <c r="G8" i="1"/>
  <c r="F37" i="1" l="1"/>
  <c r="F36" i="1"/>
  <c r="G20" i="1"/>
  <c r="O20" i="1" s="1"/>
  <c r="G21" i="1"/>
  <c r="O21" i="1" s="1"/>
  <c r="G19" i="1"/>
  <c r="O19" i="1" s="1"/>
  <c r="G13" i="1" l="1"/>
  <c r="G15" i="1"/>
  <c r="O15" i="1" s="1"/>
  <c r="O13" i="1" l="1"/>
  <c r="G23" i="1" l="1"/>
  <c r="O23" i="1" s="1"/>
  <c r="G12" i="1" l="1"/>
  <c r="O12" i="1" s="1"/>
  <c r="G24" i="1"/>
  <c r="O24" i="1" s="1"/>
  <c r="G27" i="1"/>
  <c r="O27" i="1" s="1"/>
  <c r="G29" i="1"/>
  <c r="O29" i="1" s="1"/>
  <c r="G6" i="1" l="1"/>
  <c r="O8" i="1" l="1"/>
  <c r="G7" i="1"/>
  <c r="O6" i="1"/>
  <c r="O7" i="1" l="1"/>
  <c r="O30" i="1" s="1"/>
  <c r="G22" i="1"/>
  <c r="O22" i="1" s="1"/>
  <c r="O9" i="1"/>
  <c r="G30" i="1" l="1"/>
  <c r="S35" i="1"/>
  <c r="R35" i="1" l="1"/>
  <c r="Q30" i="1"/>
</calcChain>
</file>

<file path=xl/sharedStrings.xml><?xml version="1.0" encoding="utf-8"?>
<sst xmlns="http://schemas.openxmlformats.org/spreadsheetml/2006/main" count="176" uniqueCount="123">
  <si>
    <t>בנק/  משרד/   רשות / בעלות</t>
  </si>
  <si>
    <t>שם הפרויקט</t>
  </si>
  <si>
    <t>מטרה/  יעד</t>
  </si>
  <si>
    <t>בסך</t>
  </si>
  <si>
    <t>בריבית</t>
  </si>
  <si>
    <t>שנים</t>
  </si>
  <si>
    <t>צמוד</t>
  </si>
  <si>
    <t>תבר</t>
  </si>
  <si>
    <t>הערות</t>
  </si>
  <si>
    <t>סה"כ תקציבים חדשים</t>
  </si>
  <si>
    <t>סה"כ תקציב לפרויקט</t>
  </si>
  <si>
    <t>3=1+2</t>
  </si>
  <si>
    <t>פרוט מקורות קודמים</t>
  </si>
  <si>
    <t>מענק</t>
  </si>
  <si>
    <t>השתתפות</t>
  </si>
  <si>
    <t>מ.החינוך</t>
  </si>
  <si>
    <t>תוקף</t>
  </si>
  <si>
    <t>סכום קודם</t>
  </si>
  <si>
    <t>מ.התחבורה</t>
  </si>
  <si>
    <t>תב"ר</t>
  </si>
  <si>
    <t>סכום</t>
  </si>
  <si>
    <t>לאשר</t>
  </si>
  <si>
    <t>מסעיף</t>
  </si>
  <si>
    <t>לסעיף</t>
  </si>
  <si>
    <t>הסבר</t>
  </si>
  <si>
    <t>מליאה 10.20 מיום 30.11.20</t>
  </si>
  <si>
    <t>עיצוב מרחבי למידה M21</t>
  </si>
  <si>
    <t>בי'ס דנן</t>
  </si>
  <si>
    <t>התחייבות: 1001354233, 2020/08/293</t>
  </si>
  <si>
    <t>30.10.22</t>
  </si>
  <si>
    <t>מקיף סולם צור</t>
  </si>
  <si>
    <t>התחייבות: 1001354288, 2020/08/349</t>
  </si>
  <si>
    <t>מ.הביטחון</t>
  </si>
  <si>
    <t>דרך ביטחון</t>
  </si>
  <si>
    <t>געתון</t>
  </si>
  <si>
    <t>הזמנה: 4441111536</t>
  </si>
  <si>
    <t>31.12.20</t>
  </si>
  <si>
    <t>תכנון ציר מילוט</t>
  </si>
  <si>
    <t>חניתה</t>
  </si>
  <si>
    <t>הזמנה: 4441112274</t>
  </si>
  <si>
    <t>מ.הבינוי והשיכן</t>
  </si>
  <si>
    <t>ביצוע הצללה לשצ"פ מרכזי</t>
  </si>
  <si>
    <t>ראש הנקרה</t>
  </si>
  <si>
    <t>הזמנה: 1802156/2020</t>
  </si>
  <si>
    <t>01.11.24</t>
  </si>
  <si>
    <t>תכנון הסדרה סטטוטורית ותכנון כביש גישה</t>
  </si>
  <si>
    <t>לוחמי הגטאות</t>
  </si>
  <si>
    <t>התחייבות: 1001275142</t>
  </si>
  <si>
    <t>מועצה</t>
  </si>
  <si>
    <t>תקציב רגיל 1999.910</t>
  </si>
  <si>
    <r>
      <rPr>
        <b/>
        <sz val="14"/>
        <rFont val="Arial (Hebrew)"/>
        <charset val="177"/>
      </rPr>
      <t>הגדלה -</t>
    </r>
    <r>
      <rPr>
        <sz val="14"/>
        <rFont val="Arial (Hebrew)"/>
        <charset val="177"/>
      </rPr>
      <t xml:space="preserve"> מ.התחבורה התחייבות 1001353028</t>
    </r>
  </si>
  <si>
    <t>פעילות לבטיחות בדרכים 2020</t>
  </si>
  <si>
    <t>בטיחות</t>
  </si>
  <si>
    <t>בי'ס שיח עמקא שיפוץ ותכנון</t>
  </si>
  <si>
    <t>מקרא:</t>
  </si>
  <si>
    <t>עבודות קבלניות</t>
  </si>
  <si>
    <t>רכישת ציוד יסודי</t>
  </si>
  <si>
    <t>מחזור הלוואות הביוב</t>
  </si>
  <si>
    <t>מלוות האוצר</t>
  </si>
  <si>
    <t>הלוות מבנקים ומוסדות אחרים</t>
  </si>
  <si>
    <t>ביטול מט"ש לוחמי הגטאות ורגבה</t>
  </si>
  <si>
    <t>ביוב</t>
  </si>
  <si>
    <t>דרכים חקלאיות בטחוניות בסער וביחיעם 2012</t>
  </si>
  <si>
    <t>סער ויחיעם</t>
  </si>
  <si>
    <t>מילת"ב</t>
  </si>
  <si>
    <t>דקסיה</t>
  </si>
  <si>
    <t>בעלים</t>
  </si>
  <si>
    <t>מדידות ותכנונים כללי</t>
  </si>
  <si>
    <t>תכנון</t>
  </si>
  <si>
    <t>דנון</t>
  </si>
  <si>
    <t>שיפוץ מתקני ספורט</t>
  </si>
  <si>
    <t>רכישת מתקני משחק בי'ס גלים</t>
  </si>
  <si>
    <t>ביטוח לאומי</t>
  </si>
  <si>
    <t>השתתפות מוסדות ותרומות</t>
  </si>
  <si>
    <t>שדרוג אמצעים דיגיטלים תשתיתיים ל- 2018-2020</t>
  </si>
  <si>
    <t>מ.לשוויון חברתי</t>
  </si>
  <si>
    <t>בי'ס מנור אילון הקמת חדרי לימוד יבילים</t>
  </si>
  <si>
    <t>הגדלה - העברה מתבר 2305</t>
  </si>
  <si>
    <t>הקטנה - העברה לתבר 2295</t>
  </si>
  <si>
    <t>תקציב רגיל 1942.910</t>
  </si>
  <si>
    <t>מקרן היטלי ביוב.</t>
  </si>
  <si>
    <r>
      <rPr>
        <b/>
        <sz val="14"/>
        <rFont val="Arial (Hebrew)"/>
        <charset val="177"/>
      </rPr>
      <t>הגדלה-</t>
    </r>
    <r>
      <rPr>
        <sz val="14"/>
        <rFont val="Arial (Hebrew)"/>
        <charset val="177"/>
      </rPr>
      <t xml:space="preserve"> השתתפות מתקציב רגיל</t>
    </r>
  </si>
  <si>
    <r>
      <t xml:space="preserve">הגדלה - </t>
    </r>
    <r>
      <rPr>
        <sz val="14"/>
        <rFont val="Arial (Hebrew)"/>
        <charset val="177"/>
      </rPr>
      <t>השתתפות מתקציב רגיל 1999.910 עבור הוצאות תכנון ומדידות.</t>
    </r>
  </si>
  <si>
    <r>
      <t xml:space="preserve">הגדלה - </t>
    </r>
    <r>
      <rPr>
        <sz val="14"/>
        <rFont val="Arial (Hebrew)"/>
        <charset val="177"/>
      </rPr>
      <t>תקציב רגיל 1999.910 עבור תכנון וניקוז נעמן.</t>
    </r>
  </si>
  <si>
    <r>
      <t xml:space="preserve">הגדלה- </t>
    </r>
    <r>
      <rPr>
        <sz val="14"/>
        <rFont val="Arial (Hebrew)"/>
        <charset val="177"/>
      </rPr>
      <t>חלק הרשות</t>
    </r>
    <r>
      <rPr>
        <b/>
        <sz val="14"/>
        <rFont val="Arial (Hebrew)"/>
        <charset val="177"/>
      </rPr>
      <t xml:space="preserve"> </t>
    </r>
    <r>
      <rPr>
        <sz val="14"/>
        <rFont val="Arial (Hebrew)"/>
        <charset val="177"/>
      </rPr>
      <t xml:space="preserve">מתקציב רגיל 1999.910 </t>
    </r>
  </si>
  <si>
    <t>העברה לתקציב בלתי רגיל</t>
  </si>
  <si>
    <t>יתרות מתקציב בלתי רגיל קודמים</t>
  </si>
  <si>
    <t>ביטול סעיף הצטיידות 930</t>
  </si>
  <si>
    <t>התאמת סעיף הכנסות מביטוח לאומי.</t>
  </si>
  <si>
    <t>הקמת מרכז חוסן</t>
  </si>
  <si>
    <t>ביטחון</t>
  </si>
  <si>
    <t>הזמנה: 4441107811</t>
  </si>
  <si>
    <t xml:space="preserve">שינוי הגדרת בנק </t>
  </si>
  <si>
    <t>מתנס מטה אשר</t>
  </si>
  <si>
    <t>ישובים</t>
  </si>
  <si>
    <t xml:space="preserve">חישוף צמחיה </t>
  </si>
  <si>
    <t>אילון</t>
  </si>
  <si>
    <t>חוזה מס' 97856167</t>
  </si>
  <si>
    <t xml:space="preserve">הוצאות תכנון ביוב </t>
  </si>
  <si>
    <t>הקטנה- ביטול סעיף 530 ופתיחת תבר 2319 עבור עב' חשמל, גינון וריהוט</t>
  </si>
  <si>
    <t>עב' חשמל, גינון וריהוט שצ'פ *</t>
  </si>
  <si>
    <t>הקמת גן משחקים שצ'פ דנון *</t>
  </si>
  <si>
    <t>תקציב הרשות -מתבר 1905 השלמת פרויקט שצ"פ דנון תבר 1869</t>
  </si>
  <si>
    <t>המוסד לביטוח לאומי</t>
  </si>
  <si>
    <t>רווחה</t>
  </si>
  <si>
    <t>ביטול, עדכון סעיפים  ואיחוד תברים</t>
  </si>
  <si>
    <t>חוזה (405,333 ₪ עבור הצטיידות)</t>
  </si>
  <si>
    <t>הגדלה- מתקציב רגיל 1999.910</t>
  </si>
  <si>
    <t>תכנון מרכז לותיק</t>
  </si>
  <si>
    <t>שינוי סעיף מקור</t>
  </si>
  <si>
    <t>השתת.מתקציב רגיל</t>
  </si>
  <si>
    <t>תכנון, הקמה וציוד מרכז יום לתשושי נפש - שלב א'</t>
  </si>
  <si>
    <t xml:space="preserve">בניית גן ילדים </t>
  </si>
  <si>
    <t>עמקא</t>
  </si>
  <si>
    <r>
      <rPr>
        <b/>
        <sz val="14"/>
        <rFont val="Arial (Hebrew)"/>
        <charset val="177"/>
      </rPr>
      <t>הגדלה</t>
    </r>
    <r>
      <rPr>
        <sz val="14"/>
        <rFont val="Arial (Hebrew)"/>
        <charset val="177"/>
      </rPr>
      <t>- כיסוי גרעון מתקציב 1999.910</t>
    </r>
  </si>
  <si>
    <t>שדרוג תאורה</t>
  </si>
  <si>
    <t>גשר הזיו</t>
  </si>
  <si>
    <r>
      <t xml:space="preserve">הגדלה- </t>
    </r>
    <r>
      <rPr>
        <sz val="14"/>
        <rFont val="Arial (Hebrew)"/>
        <charset val="177"/>
      </rPr>
      <t>מתב"ר 2189 הלוואה(עדכון תקציב)</t>
    </r>
  </si>
  <si>
    <t>סגירת תברים סופיים לשנת 2020</t>
  </si>
  <si>
    <t>תברים בעודף מול תברים בגרעון</t>
  </si>
  <si>
    <t>תוכנית התקשוב הלאומית החדשה תשפ"א</t>
  </si>
  <si>
    <t>מוס"ח</t>
  </si>
  <si>
    <t>התחייבות מיום 16.09.20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</si>
</sst>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%"/>
    <numFmt numFmtId="165" formatCode="_ * #,##0_ ;_ * \-#,##0_ ;_ * &quot;-&quot;??_ ;_ @_ "/>
    <numFmt numFmtId="166" formatCode="_(* #,##0_);_(* \(#,##0\);_(* &quot;-&quot;??_);_(@_)"/>
    <numFmt numFmtId="167" formatCode="_(* #,##0.00_);_(* \(#,##0.00\);_(* &quot;-&quot;??_);_(@_)"/>
  </numFmts>
  <fonts count="24" x14ac:knownFonts="1">
    <font>
      <sz val="12"/>
      <color theme="1"/>
      <name val="Arial"/>
      <family val="2"/>
      <charset val="177"/>
      <scheme val="minor"/>
    </font>
    <font>
      <sz val="10"/>
      <name val="Arial"/>
      <family val="2"/>
    </font>
    <font>
      <sz val="10"/>
      <name val="Arial (Hebrew)"/>
      <charset val="177"/>
    </font>
    <font>
      <sz val="14"/>
      <color theme="1"/>
      <name val="Arial"/>
      <family val="2"/>
      <charset val="177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rgb="FF7030A0"/>
      <name val="Arial (Hebrew)"/>
      <family val="2"/>
      <charset val="177"/>
    </font>
    <font>
      <b/>
      <sz val="14"/>
      <name val="Arial (Hebrew)"/>
      <family val="2"/>
      <charset val="177"/>
    </font>
    <font>
      <sz val="14"/>
      <name val="Arial (Hebrew)"/>
      <charset val="177"/>
    </font>
    <font>
      <b/>
      <u/>
      <sz val="14"/>
      <color rgb="FF7030A0"/>
      <name val="David Transparent"/>
      <charset val="177"/>
    </font>
    <font>
      <sz val="14"/>
      <name val="Arial (Hebrew)"/>
      <family val="2"/>
      <charset val="177"/>
    </font>
    <font>
      <b/>
      <sz val="14"/>
      <name val="Arial (Hebrew)"/>
      <charset val="177"/>
    </font>
    <font>
      <b/>
      <sz val="14"/>
      <color rgb="FF002060"/>
      <name val="Arial"/>
      <family val="2"/>
    </font>
    <font>
      <b/>
      <u/>
      <sz val="20"/>
      <color rgb="FF7030A0"/>
      <name val="David Transparent"/>
      <charset val="177"/>
    </font>
    <font>
      <b/>
      <sz val="14"/>
      <color theme="1"/>
      <name val="Arial"/>
      <family val="2"/>
      <scheme val="minor"/>
    </font>
    <font>
      <b/>
      <sz val="10"/>
      <color rgb="FF7030A0"/>
      <name val="Arial (Hebrew)"/>
      <family val="2"/>
      <charset val="177"/>
    </font>
    <font>
      <b/>
      <sz val="12"/>
      <color rgb="FF7030A0"/>
      <name val="Arial (Hebrew)"/>
      <family val="2"/>
      <charset val="177"/>
    </font>
    <font>
      <sz val="12"/>
      <color theme="1"/>
      <name val="Arial"/>
      <family val="2"/>
      <charset val="177"/>
      <scheme val="minor"/>
    </font>
    <font>
      <b/>
      <sz val="12"/>
      <color theme="1"/>
      <name val="Arial"/>
      <family val="2"/>
      <charset val="177"/>
      <scheme val="minor"/>
    </font>
    <font>
      <b/>
      <u/>
      <sz val="15"/>
      <color rgb="FFFF0000"/>
      <name val="Arial"/>
      <family val="2"/>
      <charset val="177"/>
      <scheme val="minor"/>
    </font>
    <font>
      <u/>
      <sz val="12"/>
      <color theme="1"/>
      <name val="Arial"/>
      <family val="2"/>
      <charset val="177"/>
      <scheme val="minor"/>
    </font>
    <font>
      <b/>
      <u/>
      <sz val="12"/>
      <color theme="1"/>
      <name val="Arial"/>
      <family val="2"/>
      <scheme val="minor"/>
    </font>
    <font>
      <b/>
      <u/>
      <sz val="12"/>
      <color rgb="FFFF0000"/>
      <name val="Arial"/>
      <family val="2"/>
      <scheme val="minor"/>
    </font>
    <font>
      <sz val="14"/>
      <color theme="1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7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/>
    <xf numFmtId="0" fontId="4" fillId="0" borderId="0" xfId="1" applyFont="1"/>
    <xf numFmtId="0" fontId="4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6" fillId="5" borderId="7" xfId="1" applyFont="1" applyFill="1" applyBorder="1" applyAlignment="1">
      <alignment horizontal="center" vertical="center" wrapText="1"/>
    </xf>
    <xf numFmtId="165" fontId="7" fillId="5" borderId="8" xfId="2" applyNumberFormat="1" applyFont="1" applyFill="1" applyBorder="1" applyAlignment="1">
      <alignment horizontal="center" vertical="center" wrapText="1"/>
    </xf>
    <xf numFmtId="165" fontId="7" fillId="5" borderId="6" xfId="2" applyNumberFormat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165" fontId="6" fillId="3" borderId="13" xfId="2" applyNumberFormat="1" applyFont="1" applyFill="1" applyBorder="1" applyAlignment="1">
      <alignment horizontal="center" vertical="center" wrapText="1"/>
    </xf>
    <xf numFmtId="165" fontId="6" fillId="6" borderId="11" xfId="2" applyNumberFormat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0" applyFont="1" applyBorder="1"/>
    <xf numFmtId="0" fontId="9" fillId="0" borderId="0" xfId="1" applyFont="1" applyAlignment="1">
      <alignment horizontal="center"/>
    </xf>
    <xf numFmtId="0" fontId="3" fillId="0" borderId="14" xfId="0" applyFont="1" applyBorder="1"/>
    <xf numFmtId="165" fontId="5" fillId="4" borderId="4" xfId="2" applyNumberFormat="1" applyFont="1" applyFill="1" applyBorder="1" applyAlignment="1">
      <alignment vertical="center" wrapText="1"/>
    </xf>
    <xf numFmtId="165" fontId="5" fillId="5" borderId="5" xfId="2" applyNumberFormat="1" applyFont="1" applyFill="1" applyBorder="1" applyAlignment="1">
      <alignment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3" fillId="7" borderId="0" xfId="1" applyFont="1" applyFill="1" applyAlignment="1">
      <alignment horizontal="center"/>
    </xf>
    <xf numFmtId="164" fontId="15" fillId="5" borderId="13" xfId="1" applyNumberFormat="1" applyFont="1" applyFill="1" applyBorder="1" applyAlignment="1">
      <alignment horizontal="center" vertical="center" wrapText="1"/>
    </xf>
    <xf numFmtId="0" fontId="15" fillId="5" borderId="10" xfId="1" applyFont="1" applyFill="1" applyBorder="1" applyAlignment="1">
      <alignment horizontal="center" vertical="center" wrapText="1"/>
    </xf>
    <xf numFmtId="0" fontId="15" fillId="5" borderId="6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5" fillId="4" borderId="20" xfId="2" applyNumberFormat="1" applyFont="1" applyFill="1" applyBorder="1" applyAlignment="1">
      <alignment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165" fontId="3" fillId="0" borderId="0" xfId="0" applyNumberFormat="1" applyFont="1" applyBorder="1"/>
    <xf numFmtId="165" fontId="14" fillId="0" borderId="21" xfId="0" applyNumberFormat="1" applyFont="1" applyBorder="1" applyAlignment="1">
      <alignment horizontal="center"/>
    </xf>
    <xf numFmtId="165" fontId="14" fillId="0" borderId="26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12" fillId="8" borderId="1" xfId="2" applyNumberFormat="1" applyFont="1" applyFill="1" applyBorder="1" applyAlignment="1">
      <alignment horizontal="center" vertical="center" wrapText="1"/>
    </xf>
    <xf numFmtId="0" fontId="16" fillId="5" borderId="7" xfId="1" applyFont="1" applyFill="1" applyBorder="1" applyAlignment="1">
      <alignment horizontal="center" vertical="center" wrapText="1"/>
    </xf>
    <xf numFmtId="0" fontId="4" fillId="1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vertical="center" wrapText="1"/>
    </xf>
    <xf numFmtId="165" fontId="12" fillId="8" borderId="33" xfId="2" applyNumberFormat="1" applyFont="1" applyFill="1" applyBorder="1" applyAlignment="1">
      <alignment vertical="center" wrapText="1"/>
    </xf>
    <xf numFmtId="14" fontId="5" fillId="0" borderId="5" xfId="1" applyNumberFormat="1" applyFont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4" borderId="23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5" borderId="38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right" vertical="center"/>
    </xf>
    <xf numFmtId="0" fontId="22" fillId="5" borderId="10" xfId="0" applyFont="1" applyFill="1" applyBorder="1" applyAlignment="1">
      <alignment horizontal="center" vertical="center"/>
    </xf>
    <xf numFmtId="0" fontId="23" fillId="4" borderId="41" xfId="0" applyFont="1" applyFill="1" applyBorder="1" applyAlignment="1">
      <alignment horizontal="center" vertical="center"/>
    </xf>
    <xf numFmtId="166" fontId="23" fillId="4" borderId="41" xfId="5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/>
    </xf>
    <xf numFmtId="0" fontId="23" fillId="4" borderId="41" xfId="0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1" fontId="7" fillId="11" borderId="3" xfId="1" applyNumberFormat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4" xfId="0" applyFont="1" applyBorder="1"/>
    <xf numFmtId="0" fontId="8" fillId="0" borderId="1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23" fillId="4" borderId="4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0" fillId="4" borderId="42" xfId="0" applyFont="1" applyFill="1" applyBorder="1" applyAlignment="1">
      <alignment horizontal="center" vertical="center"/>
    </xf>
    <xf numFmtId="0" fontId="0" fillId="4" borderId="41" xfId="0" applyFont="1" applyFill="1" applyBorder="1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7" fillId="4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6" fillId="4" borderId="3" xfId="1" applyFont="1" applyFill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1" fontId="7" fillId="11" borderId="3" xfId="1" applyNumberFormat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0" fontId="8" fillId="0" borderId="43" xfId="1" applyFont="1" applyFill="1" applyBorder="1" applyAlignment="1">
      <alignment horizontal="center" vertical="center" wrapText="1"/>
    </xf>
    <xf numFmtId="165" fontId="12" fillId="8" borderId="33" xfId="2" applyNumberFormat="1" applyFont="1" applyFill="1" applyBorder="1" applyAlignment="1">
      <alignment horizontal="center" vertical="center" wrapText="1"/>
    </xf>
    <xf numFmtId="0" fontId="6" fillId="4" borderId="43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165" fontId="12" fillId="8" borderId="12" xfId="2" applyNumberFormat="1" applyFont="1" applyFill="1" applyBorder="1" applyAlignment="1">
      <alignment horizontal="center" vertical="center" wrapText="1"/>
    </xf>
    <xf numFmtId="165" fontId="12" fillId="8" borderId="22" xfId="2" applyNumberFormat="1" applyFont="1" applyFill="1" applyBorder="1" applyAlignment="1">
      <alignment horizontal="center" vertical="center" wrapText="1"/>
    </xf>
    <xf numFmtId="165" fontId="12" fillId="8" borderId="5" xfId="2" applyNumberFormat="1" applyFont="1" applyFill="1" applyBorder="1" applyAlignment="1">
      <alignment horizontal="center" vertical="center" wrapText="1"/>
    </xf>
    <xf numFmtId="3" fontId="11" fillId="0" borderId="16" xfId="1" applyNumberFormat="1" applyFont="1" applyBorder="1" applyAlignment="1">
      <alignment horizontal="center" vertical="center"/>
    </xf>
    <xf numFmtId="3" fontId="11" fillId="0" borderId="17" xfId="1" applyNumberFormat="1" applyFont="1" applyBorder="1" applyAlignment="1">
      <alignment horizontal="center" vertical="center"/>
    </xf>
    <xf numFmtId="3" fontId="11" fillId="0" borderId="18" xfId="1" applyNumberFormat="1" applyFont="1" applyBorder="1" applyAlignment="1">
      <alignment horizontal="center" vertical="center"/>
    </xf>
    <xf numFmtId="0" fontId="23" fillId="4" borderId="39" xfId="0" applyFont="1" applyFill="1" applyBorder="1" applyAlignment="1">
      <alignment horizontal="center" vertical="center"/>
    </xf>
    <xf numFmtId="0" fontId="23" fillId="4" borderId="40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3" fontId="11" fillId="0" borderId="30" xfId="1" applyNumberFormat="1" applyFont="1" applyBorder="1" applyAlignment="1">
      <alignment horizontal="center" vertical="center"/>
    </xf>
    <xf numFmtId="3" fontId="11" fillId="0" borderId="31" xfId="1" applyNumberFormat="1" applyFont="1" applyBorder="1" applyAlignment="1">
      <alignment horizontal="center" vertical="center"/>
    </xf>
    <xf numFmtId="3" fontId="11" fillId="0" borderId="32" xfId="1" applyNumberFormat="1" applyFont="1" applyBorder="1" applyAlignment="1">
      <alignment horizontal="center" vertical="center"/>
    </xf>
    <xf numFmtId="3" fontId="11" fillId="0" borderId="27" xfId="1" applyNumberFormat="1" applyFont="1" applyBorder="1" applyAlignment="1">
      <alignment horizontal="center" vertical="center"/>
    </xf>
    <xf numFmtId="3" fontId="11" fillId="0" borderId="28" xfId="1" applyNumberFormat="1" applyFont="1" applyBorder="1" applyAlignment="1">
      <alignment horizontal="center" vertical="center"/>
    </xf>
    <xf numFmtId="3" fontId="11" fillId="0" borderId="29" xfId="1" applyNumberFormat="1" applyFont="1" applyBorder="1" applyAlignment="1">
      <alignment horizontal="center" vertical="center"/>
    </xf>
    <xf numFmtId="14" fontId="5" fillId="0" borderId="22" xfId="1" applyNumberFormat="1" applyFont="1" applyBorder="1" applyAlignment="1">
      <alignment horizontal="center" vertical="center"/>
    </xf>
    <xf numFmtId="14" fontId="5" fillId="0" borderId="5" xfId="1" applyNumberFormat="1" applyFont="1" applyBorder="1" applyAlignment="1">
      <alignment horizontal="center" vertical="center"/>
    </xf>
    <xf numFmtId="1" fontId="7" fillId="9" borderId="15" xfId="1" applyNumberFormat="1" applyFont="1" applyFill="1" applyBorder="1" applyAlignment="1">
      <alignment horizontal="center" vertical="center"/>
    </xf>
    <xf numFmtId="1" fontId="7" fillId="9" borderId="3" xfId="1" applyNumberFormat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165" fontId="12" fillId="8" borderId="24" xfId="2" applyNumberFormat="1" applyFont="1" applyFill="1" applyBorder="1" applyAlignment="1">
      <alignment horizontal="center" vertical="center" wrapText="1"/>
    </xf>
    <xf numFmtId="165" fontId="12" fillId="8" borderId="12" xfId="2" applyNumberFormat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165" fontId="5" fillId="5" borderId="37" xfId="2" applyNumberFormat="1" applyFont="1" applyFill="1" applyBorder="1" applyAlignment="1">
      <alignment horizontal="center" vertical="center" wrapText="1"/>
    </xf>
    <xf numFmtId="165" fontId="5" fillId="5" borderId="5" xfId="2" applyNumberFormat="1" applyFont="1" applyFill="1" applyBorder="1" applyAlignment="1">
      <alignment horizontal="center" vertical="center" wrapText="1"/>
    </xf>
    <xf numFmtId="3" fontId="11" fillId="0" borderId="34" xfId="1" applyNumberFormat="1" applyFont="1" applyBorder="1" applyAlignment="1">
      <alignment horizontal="center" vertical="center"/>
    </xf>
    <xf numFmtId="3" fontId="11" fillId="0" borderId="35" xfId="1" applyNumberFormat="1" applyFont="1" applyBorder="1" applyAlignment="1">
      <alignment horizontal="center" vertical="center"/>
    </xf>
    <xf numFmtId="3" fontId="11" fillId="0" borderId="36" xfId="1" applyNumberFormat="1" applyFont="1" applyBorder="1" applyAlignment="1">
      <alignment horizontal="center" vertical="center"/>
    </xf>
    <xf numFmtId="3" fontId="11" fillId="0" borderId="4" xfId="1" applyNumberFormat="1" applyFont="1" applyBorder="1" applyAlignment="1">
      <alignment horizontal="center" vertical="center"/>
    </xf>
    <xf numFmtId="3" fontId="11" fillId="0" borderId="2" xfId="1" applyNumberFormat="1" applyFont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/>
    </xf>
    <xf numFmtId="0" fontId="8" fillId="0" borderId="24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14" fontId="5" fillId="0" borderId="37" xfId="1" applyNumberFormat="1" applyFont="1" applyBorder="1" applyAlignment="1">
      <alignment horizontal="center" vertical="center"/>
    </xf>
    <xf numFmtId="1" fontId="7" fillId="11" borderId="19" xfId="1" applyNumberFormat="1" applyFont="1" applyFill="1" applyBorder="1" applyAlignment="1">
      <alignment horizontal="center" vertical="center"/>
    </xf>
    <xf numFmtId="1" fontId="7" fillId="11" borderId="3" xfId="1" applyNumberFormat="1" applyFont="1" applyFill="1" applyBorder="1" applyAlignment="1">
      <alignment horizontal="center" vertical="center"/>
    </xf>
    <xf numFmtId="165" fontId="5" fillId="5" borderId="22" xfId="2" applyNumberFormat="1" applyFont="1" applyFill="1" applyBorder="1" applyAlignment="1">
      <alignment horizontal="center" vertical="center" wrapText="1"/>
    </xf>
    <xf numFmtId="0" fontId="21" fillId="5" borderId="39" xfId="0" applyFont="1" applyFill="1" applyBorder="1" applyAlignment="1">
      <alignment horizontal="center" vertical="center"/>
    </xf>
    <xf numFmtId="0" fontId="21" fillId="5" borderId="40" xfId="0" applyFont="1" applyFill="1" applyBorder="1" applyAlignment="1">
      <alignment horizontal="center" vertical="center"/>
    </xf>
    <xf numFmtId="0" fontId="21" fillId="5" borderId="9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1" fontId="7" fillId="11" borderId="15" xfId="1" applyNumberFormat="1" applyFont="1" applyFill="1" applyBorder="1" applyAlignment="1">
      <alignment horizontal="center" vertical="center"/>
    </xf>
    <xf numFmtId="165" fontId="12" fillId="8" borderId="37" xfId="2" applyNumberFormat="1" applyFont="1" applyFill="1" applyBorder="1" applyAlignment="1">
      <alignment horizontal="center" vertical="center" wrapText="1"/>
    </xf>
    <xf numFmtId="0" fontId="6" fillId="4" borderId="19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7" fillId="4" borderId="19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4" fillId="10" borderId="19" xfId="1" applyFont="1" applyFill="1" applyBorder="1" applyAlignment="1">
      <alignment horizontal="center" vertical="center" wrapText="1"/>
    </xf>
    <xf numFmtId="0" fontId="4" fillId="10" borderId="3" xfId="1" applyFont="1" applyFill="1" applyBorder="1" applyAlignment="1">
      <alignment horizontal="center" vertical="center" wrapText="1"/>
    </xf>
    <xf numFmtId="165" fontId="5" fillId="4" borderId="24" xfId="2" applyNumberFormat="1" applyFont="1" applyFill="1" applyBorder="1" applyAlignment="1">
      <alignment horizontal="center" vertical="center" wrapText="1"/>
    </xf>
    <xf numFmtId="165" fontId="5" fillId="4" borderId="12" xfId="2" applyNumberFormat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center" vertical="center"/>
    </xf>
  </cellXfs>
  <cellStyles count="9">
    <cellStyle name="Comma" xfId="5" builtinId="3"/>
    <cellStyle name="Comma 2" xfId="3"/>
    <cellStyle name="Comma 2 2" xfId="7"/>
    <cellStyle name="Comma 3" xfId="2"/>
    <cellStyle name="Comma 3 2" xfId="6"/>
    <cellStyle name="Comma 4" xfId="8"/>
    <cellStyle name="Normal" xfId="0" builtinId="0"/>
    <cellStyle name="Normal 2" xfId="4"/>
    <cellStyle name="Normal 3" xfId="1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rightToLeft="1" tabSelected="1" zoomScale="70" zoomScaleNormal="70" zoomScalePageLayoutView="80" workbookViewId="0">
      <pane ySplit="4" topLeftCell="A5" activePane="bottomLeft" state="frozen"/>
      <selection pane="bottomLeft" activeCell="O31" sqref="O31"/>
    </sheetView>
  </sheetViews>
  <sheetFormatPr defaultColWidth="8.90625" defaultRowHeight="17.399999999999999" x14ac:dyDescent="0.3"/>
  <cols>
    <col min="1" max="1" width="2" style="1" customWidth="1"/>
    <col min="2" max="2" width="3.90625" style="48" customWidth="1"/>
    <col min="3" max="3" width="15.1796875" style="13" customWidth="1"/>
    <col min="4" max="4" width="27.08984375" style="4" customWidth="1"/>
    <col min="5" max="5" width="12.08984375" style="4" customWidth="1"/>
    <col min="6" max="6" width="14.54296875" style="4" customWidth="1"/>
    <col min="7" max="7" width="14.6328125" style="4" customWidth="1"/>
    <col min="8" max="9" width="5" style="1" customWidth="1"/>
    <col min="10" max="10" width="1.453125" style="1" customWidth="1"/>
    <col min="11" max="11" width="38.36328125" style="1" customWidth="1"/>
    <col min="12" max="12" width="11.453125" style="4" customWidth="1"/>
    <col min="13" max="13" width="8.6328125" style="4" customWidth="1"/>
    <col min="14" max="14" width="13.1796875" style="4" customWidth="1"/>
    <col min="15" max="15" width="13.90625" style="4" customWidth="1"/>
    <col min="16" max="16" width="12.453125" style="1" customWidth="1"/>
    <col min="17" max="17" width="15.453125" style="15" customWidth="1"/>
    <col min="18" max="18" width="10.1796875" style="35" bestFit="1" customWidth="1"/>
    <col min="19" max="26" width="8.90625" style="35"/>
    <col min="27" max="30" width="8.90625" style="15"/>
    <col min="31" max="16384" width="8.90625" style="1"/>
  </cols>
  <sheetData>
    <row r="1" spans="1:30" ht="6.6" customHeight="1" x14ac:dyDescent="0.3"/>
    <row r="2" spans="1:30" ht="25.8" thickBot="1" x14ac:dyDescent="0.5">
      <c r="D2" s="16"/>
      <c r="K2" s="21" t="s">
        <v>25</v>
      </c>
    </row>
    <row r="3" spans="1:30" ht="22.35" customHeight="1" thickBot="1" x14ac:dyDescent="0.4">
      <c r="B3" s="14"/>
      <c r="C3" s="14"/>
      <c r="D3" s="3"/>
      <c r="E3" s="3"/>
      <c r="F3" s="3"/>
      <c r="G3" s="12">
        <v>1</v>
      </c>
      <c r="H3" s="2"/>
      <c r="I3" s="2"/>
      <c r="J3" s="2"/>
      <c r="K3" s="16"/>
      <c r="L3" s="3"/>
      <c r="M3" s="3"/>
      <c r="N3" s="12">
        <v>2</v>
      </c>
      <c r="O3" s="12" t="s">
        <v>11</v>
      </c>
      <c r="P3" s="2"/>
    </row>
    <row r="4" spans="1:30" ht="71.400000000000006" customHeight="1" thickBot="1" x14ac:dyDescent="0.35">
      <c r="A4" s="15"/>
      <c r="B4" s="5"/>
      <c r="C4" s="39" t="s">
        <v>0</v>
      </c>
      <c r="D4" s="5" t="s">
        <v>1</v>
      </c>
      <c r="E4" s="8" t="s">
        <v>2</v>
      </c>
      <c r="F4" s="6" t="s">
        <v>3</v>
      </c>
      <c r="G4" s="7" t="s">
        <v>9</v>
      </c>
      <c r="H4" s="22" t="s">
        <v>4</v>
      </c>
      <c r="I4" s="23" t="s">
        <v>5</v>
      </c>
      <c r="J4" s="24" t="s">
        <v>6</v>
      </c>
      <c r="K4" s="8" t="s">
        <v>8</v>
      </c>
      <c r="L4" s="9" t="s">
        <v>16</v>
      </c>
      <c r="M4" s="5" t="s">
        <v>7</v>
      </c>
      <c r="N4" s="10" t="s">
        <v>17</v>
      </c>
      <c r="O4" s="11" t="s">
        <v>10</v>
      </c>
      <c r="P4" s="25" t="s">
        <v>12</v>
      </c>
    </row>
    <row r="5" spans="1:30" s="76" customFormat="1" ht="37.65" customHeight="1" thickTop="1" thickBot="1" x14ac:dyDescent="0.35">
      <c r="A5" s="79"/>
      <c r="B5" s="114">
        <v>1</v>
      </c>
      <c r="C5" s="115" t="s">
        <v>15</v>
      </c>
      <c r="D5" s="116" t="s">
        <v>120</v>
      </c>
      <c r="E5" s="41" t="s">
        <v>121</v>
      </c>
      <c r="F5" s="18">
        <v>1420000</v>
      </c>
      <c r="G5" s="19">
        <f>F5</f>
        <v>1420000</v>
      </c>
      <c r="H5" s="122" t="s">
        <v>13</v>
      </c>
      <c r="I5" s="123"/>
      <c r="J5" s="124"/>
      <c r="K5" s="20" t="s">
        <v>122</v>
      </c>
      <c r="L5" s="117"/>
      <c r="M5" s="118">
        <v>2322</v>
      </c>
      <c r="N5" s="119"/>
      <c r="O5" s="38">
        <f>G5</f>
        <v>1420000</v>
      </c>
      <c r="P5" s="80"/>
      <c r="Q5" s="78"/>
      <c r="R5" s="84"/>
      <c r="S5" s="84"/>
      <c r="T5" s="84"/>
      <c r="U5" s="84"/>
      <c r="V5" s="84"/>
      <c r="W5" s="84"/>
      <c r="X5" s="84"/>
      <c r="Y5" s="84"/>
      <c r="Z5" s="84"/>
      <c r="AA5" s="78"/>
      <c r="AB5" s="78"/>
      <c r="AC5" s="78"/>
      <c r="AD5" s="78"/>
    </row>
    <row r="6" spans="1:30" ht="37.65" customHeight="1" thickTop="1" thickBot="1" x14ac:dyDescent="0.35">
      <c r="A6" s="17"/>
      <c r="B6" s="103">
        <v>2</v>
      </c>
      <c r="C6" s="42" t="s">
        <v>15</v>
      </c>
      <c r="D6" s="67" t="s">
        <v>26</v>
      </c>
      <c r="E6" s="41" t="s">
        <v>27</v>
      </c>
      <c r="F6" s="18">
        <v>80000</v>
      </c>
      <c r="G6" s="19">
        <f>+F6</f>
        <v>80000</v>
      </c>
      <c r="H6" s="122" t="s">
        <v>13</v>
      </c>
      <c r="I6" s="123"/>
      <c r="J6" s="124"/>
      <c r="K6" s="20" t="s">
        <v>28</v>
      </c>
      <c r="L6" s="46" t="s">
        <v>29</v>
      </c>
      <c r="M6" s="118">
        <v>2323</v>
      </c>
      <c r="N6" s="47"/>
      <c r="O6" s="38">
        <f t="shared" ref="O6:O8" si="0">G6</f>
        <v>80000</v>
      </c>
      <c r="P6" s="26"/>
    </row>
    <row r="7" spans="1:30" ht="37.65" customHeight="1" thickTop="1" thickBot="1" x14ac:dyDescent="0.35">
      <c r="A7" s="17"/>
      <c r="B7" s="114">
        <v>3</v>
      </c>
      <c r="C7" s="66" t="s">
        <v>15</v>
      </c>
      <c r="D7" s="67" t="s">
        <v>26</v>
      </c>
      <c r="E7" s="41" t="s">
        <v>30</v>
      </c>
      <c r="F7" s="18">
        <v>80000</v>
      </c>
      <c r="G7" s="19">
        <f t="shared" ref="G7" si="1">F7</f>
        <v>80000</v>
      </c>
      <c r="H7" s="122" t="s">
        <v>13</v>
      </c>
      <c r="I7" s="123"/>
      <c r="J7" s="124"/>
      <c r="K7" s="20" t="s">
        <v>31</v>
      </c>
      <c r="L7" s="64" t="s">
        <v>29</v>
      </c>
      <c r="M7" s="118">
        <v>2324</v>
      </c>
      <c r="N7" s="47"/>
      <c r="O7" s="38">
        <f t="shared" si="0"/>
        <v>80000</v>
      </c>
      <c r="P7" s="26"/>
    </row>
    <row r="8" spans="1:30" ht="37.65" customHeight="1" thickTop="1" thickBot="1" x14ac:dyDescent="0.35">
      <c r="A8" s="17"/>
      <c r="B8" s="114">
        <v>4</v>
      </c>
      <c r="C8" s="66" t="s">
        <v>32</v>
      </c>
      <c r="D8" s="67" t="s">
        <v>33</v>
      </c>
      <c r="E8" s="41" t="s">
        <v>34</v>
      </c>
      <c r="F8" s="18">
        <v>162042</v>
      </c>
      <c r="G8" s="19">
        <f>F8</f>
        <v>162042</v>
      </c>
      <c r="H8" s="122" t="s">
        <v>13</v>
      </c>
      <c r="I8" s="123"/>
      <c r="J8" s="124"/>
      <c r="K8" s="20" t="s">
        <v>35</v>
      </c>
      <c r="L8" s="64" t="s">
        <v>36</v>
      </c>
      <c r="M8" s="118">
        <v>2325</v>
      </c>
      <c r="N8" s="63"/>
      <c r="O8" s="38">
        <f t="shared" si="0"/>
        <v>162042</v>
      </c>
      <c r="P8" s="26"/>
    </row>
    <row r="9" spans="1:30" ht="37.65" customHeight="1" thickTop="1" thickBot="1" x14ac:dyDescent="0.35">
      <c r="A9" s="17"/>
      <c r="B9" s="114">
        <v>5</v>
      </c>
      <c r="C9" s="66" t="s">
        <v>32</v>
      </c>
      <c r="D9" s="67" t="s">
        <v>37</v>
      </c>
      <c r="E9" s="41" t="s">
        <v>38</v>
      </c>
      <c r="F9" s="18">
        <v>156780</v>
      </c>
      <c r="G9" s="19">
        <f>F9</f>
        <v>156780</v>
      </c>
      <c r="H9" s="122" t="s">
        <v>13</v>
      </c>
      <c r="I9" s="123"/>
      <c r="J9" s="124"/>
      <c r="K9" s="20" t="s">
        <v>39</v>
      </c>
      <c r="L9" s="64" t="s">
        <v>36</v>
      </c>
      <c r="M9" s="118">
        <v>2326</v>
      </c>
      <c r="N9" s="63"/>
      <c r="O9" s="38">
        <f t="shared" ref="O9:O23" si="2">G9</f>
        <v>156780</v>
      </c>
      <c r="P9" s="26"/>
    </row>
    <row r="10" spans="1:30" s="76" customFormat="1" ht="37.65" customHeight="1" thickTop="1" thickBot="1" x14ac:dyDescent="0.35">
      <c r="A10" s="79"/>
      <c r="B10" s="114">
        <v>6</v>
      </c>
      <c r="C10" s="90" t="s">
        <v>32</v>
      </c>
      <c r="D10" s="91" t="s">
        <v>89</v>
      </c>
      <c r="E10" s="41" t="s">
        <v>90</v>
      </c>
      <c r="F10" s="18">
        <v>450000</v>
      </c>
      <c r="G10" s="19">
        <f>F10</f>
        <v>450000</v>
      </c>
      <c r="H10" s="122" t="s">
        <v>13</v>
      </c>
      <c r="I10" s="123"/>
      <c r="J10" s="124"/>
      <c r="K10" s="20" t="s">
        <v>91</v>
      </c>
      <c r="L10" s="92" t="s">
        <v>36</v>
      </c>
      <c r="M10" s="118">
        <v>2327</v>
      </c>
      <c r="N10" s="93"/>
      <c r="O10" s="38">
        <f t="shared" si="2"/>
        <v>450000</v>
      </c>
      <c r="P10" s="80"/>
      <c r="Q10" s="78"/>
      <c r="R10" s="84"/>
      <c r="S10" s="84"/>
      <c r="T10" s="84"/>
      <c r="U10" s="84"/>
      <c r="V10" s="84"/>
      <c r="W10" s="84"/>
      <c r="X10" s="84"/>
      <c r="Y10" s="84"/>
      <c r="Z10" s="84"/>
      <c r="AA10" s="78"/>
      <c r="AB10" s="78"/>
      <c r="AC10" s="78"/>
      <c r="AD10" s="78"/>
    </row>
    <row r="11" spans="1:30" s="76" customFormat="1" ht="37.65" customHeight="1" thickTop="1" thickBot="1" x14ac:dyDescent="0.35">
      <c r="A11" s="79"/>
      <c r="B11" s="114">
        <v>7</v>
      </c>
      <c r="C11" s="98" t="s">
        <v>32</v>
      </c>
      <c r="D11" s="94" t="s">
        <v>95</v>
      </c>
      <c r="E11" s="41" t="s">
        <v>96</v>
      </c>
      <c r="F11" s="18">
        <v>50000</v>
      </c>
      <c r="G11" s="19">
        <f>F11</f>
        <v>50000</v>
      </c>
      <c r="H11" s="122" t="s">
        <v>13</v>
      </c>
      <c r="I11" s="123"/>
      <c r="J11" s="124"/>
      <c r="K11" s="20" t="s">
        <v>97</v>
      </c>
      <c r="L11" s="95"/>
      <c r="M11" s="118">
        <v>2328</v>
      </c>
      <c r="N11" s="97"/>
      <c r="O11" s="38">
        <f t="shared" si="2"/>
        <v>50000</v>
      </c>
      <c r="P11" s="80"/>
      <c r="Q11" s="78"/>
      <c r="R11" s="84"/>
      <c r="S11" s="84"/>
      <c r="T11" s="84"/>
      <c r="U11" s="84"/>
      <c r="V11" s="84"/>
      <c r="W11" s="84"/>
      <c r="X11" s="84"/>
      <c r="Y11" s="84"/>
      <c r="Z11" s="84"/>
      <c r="AA11" s="78"/>
      <c r="AB11" s="78"/>
      <c r="AC11" s="78"/>
      <c r="AD11" s="78"/>
    </row>
    <row r="12" spans="1:30" ht="37.65" customHeight="1" thickTop="1" thickBot="1" x14ac:dyDescent="0.35">
      <c r="A12" s="17"/>
      <c r="B12" s="114">
        <v>8</v>
      </c>
      <c r="C12" s="66" t="s">
        <v>40</v>
      </c>
      <c r="D12" s="67" t="s">
        <v>41</v>
      </c>
      <c r="E12" s="41" t="s">
        <v>42</v>
      </c>
      <c r="F12" s="18">
        <v>75000</v>
      </c>
      <c r="G12" s="19">
        <f>F12</f>
        <v>75000</v>
      </c>
      <c r="H12" s="122" t="s">
        <v>13</v>
      </c>
      <c r="I12" s="123"/>
      <c r="J12" s="124"/>
      <c r="K12" s="20" t="s">
        <v>43</v>
      </c>
      <c r="L12" s="64" t="s">
        <v>44</v>
      </c>
      <c r="M12" s="96">
        <v>2329</v>
      </c>
      <c r="N12" s="63"/>
      <c r="O12" s="38">
        <f>G12+N12+N13</f>
        <v>75000</v>
      </c>
      <c r="P12" s="26"/>
    </row>
    <row r="13" spans="1:30" ht="29.25" customHeight="1" thickTop="1" x14ac:dyDescent="0.3">
      <c r="A13" s="17"/>
      <c r="B13" s="113">
        <v>9</v>
      </c>
      <c r="C13" s="49" t="s">
        <v>18</v>
      </c>
      <c r="D13" s="143" t="s">
        <v>45</v>
      </c>
      <c r="E13" s="145" t="s">
        <v>46</v>
      </c>
      <c r="F13" s="27">
        <v>42000</v>
      </c>
      <c r="G13" s="147">
        <f>SUM(F13:F14)</f>
        <v>60000</v>
      </c>
      <c r="H13" s="132" t="s">
        <v>13</v>
      </c>
      <c r="I13" s="133"/>
      <c r="J13" s="134"/>
      <c r="K13" s="29" t="s">
        <v>47</v>
      </c>
      <c r="L13" s="135"/>
      <c r="M13" s="137">
        <v>2330</v>
      </c>
      <c r="N13" s="141"/>
      <c r="O13" s="120">
        <f>G13</f>
        <v>60000</v>
      </c>
      <c r="P13" s="28"/>
    </row>
    <row r="14" spans="1:30" ht="29.25" customHeight="1" thickBot="1" x14ac:dyDescent="0.35">
      <c r="A14" s="17"/>
      <c r="B14" s="103">
        <v>10</v>
      </c>
      <c r="C14" s="66" t="s">
        <v>48</v>
      </c>
      <c r="D14" s="144"/>
      <c r="E14" s="146"/>
      <c r="F14" s="18">
        <v>18000</v>
      </c>
      <c r="G14" s="148"/>
      <c r="H14" s="129" t="s">
        <v>14</v>
      </c>
      <c r="I14" s="130"/>
      <c r="J14" s="131"/>
      <c r="K14" s="65" t="s">
        <v>49</v>
      </c>
      <c r="L14" s="136"/>
      <c r="M14" s="138"/>
      <c r="N14" s="142"/>
      <c r="O14" s="121"/>
      <c r="P14" s="26"/>
    </row>
    <row r="15" spans="1:30" ht="28.5" customHeight="1" thickTop="1" x14ac:dyDescent="0.3">
      <c r="A15" s="17"/>
      <c r="B15" s="113">
        <v>11</v>
      </c>
      <c r="C15" s="49" t="s">
        <v>18</v>
      </c>
      <c r="D15" s="143" t="s">
        <v>51</v>
      </c>
      <c r="E15" s="145" t="s">
        <v>52</v>
      </c>
      <c r="F15" s="27">
        <v>10000</v>
      </c>
      <c r="G15" s="147">
        <f>SUM(F15:F16)</f>
        <v>12500</v>
      </c>
      <c r="H15" s="132" t="s">
        <v>13</v>
      </c>
      <c r="I15" s="133"/>
      <c r="J15" s="134"/>
      <c r="K15" s="29" t="s">
        <v>50</v>
      </c>
      <c r="L15" s="135"/>
      <c r="M15" s="137">
        <v>2278</v>
      </c>
      <c r="N15" s="45">
        <v>16000</v>
      </c>
      <c r="O15" s="120">
        <f>G15+N15+N16</f>
        <v>32500</v>
      </c>
      <c r="P15" s="28" t="s">
        <v>18</v>
      </c>
    </row>
    <row r="16" spans="1:30" ht="28.5" customHeight="1" thickBot="1" x14ac:dyDescent="0.35">
      <c r="A16" s="17"/>
      <c r="B16" s="103">
        <v>12</v>
      </c>
      <c r="C16" s="42" t="s">
        <v>48</v>
      </c>
      <c r="D16" s="144"/>
      <c r="E16" s="146"/>
      <c r="F16" s="18">
        <v>2500</v>
      </c>
      <c r="G16" s="148"/>
      <c r="H16" s="129" t="s">
        <v>14</v>
      </c>
      <c r="I16" s="130"/>
      <c r="J16" s="131"/>
      <c r="K16" s="62" t="s">
        <v>79</v>
      </c>
      <c r="L16" s="136"/>
      <c r="M16" s="138"/>
      <c r="N16" s="44">
        <v>4000</v>
      </c>
      <c r="O16" s="121"/>
      <c r="P16" s="26" t="s">
        <v>48</v>
      </c>
    </row>
    <row r="17" spans="1:30" s="76" customFormat="1" ht="41.25" customHeight="1" thickTop="1" x14ac:dyDescent="0.3">
      <c r="A17" s="79"/>
      <c r="B17" s="113">
        <v>13</v>
      </c>
      <c r="C17" s="49" t="s">
        <v>103</v>
      </c>
      <c r="D17" s="143" t="s">
        <v>111</v>
      </c>
      <c r="E17" s="145" t="s">
        <v>104</v>
      </c>
      <c r="F17" s="27">
        <v>3250000</v>
      </c>
      <c r="G17" s="147">
        <f>SUM(F17:F18)</f>
        <v>8250000</v>
      </c>
      <c r="H17" s="132" t="s">
        <v>13</v>
      </c>
      <c r="I17" s="133"/>
      <c r="J17" s="134"/>
      <c r="K17" s="29" t="s">
        <v>106</v>
      </c>
      <c r="L17" s="135"/>
      <c r="M17" s="137">
        <v>2280</v>
      </c>
      <c r="N17" s="45"/>
      <c r="O17" s="120">
        <f>G17+N17+N18</f>
        <v>8750000</v>
      </c>
      <c r="P17" s="139"/>
      <c r="Q17" s="78"/>
      <c r="R17" s="84"/>
      <c r="S17" s="84"/>
      <c r="T17" s="84"/>
      <c r="U17" s="84"/>
      <c r="V17" s="84"/>
      <c r="W17" s="84"/>
      <c r="X17" s="84"/>
      <c r="Y17" s="84"/>
      <c r="Z17" s="84"/>
      <c r="AA17" s="78"/>
      <c r="AB17" s="78"/>
      <c r="AC17" s="78"/>
      <c r="AD17" s="78"/>
    </row>
    <row r="18" spans="1:30" s="76" customFormat="1" ht="31.5" customHeight="1" thickBot="1" x14ac:dyDescent="0.35">
      <c r="A18" s="79"/>
      <c r="B18" s="103">
        <v>14</v>
      </c>
      <c r="C18" s="99" t="s">
        <v>48</v>
      </c>
      <c r="D18" s="144"/>
      <c r="E18" s="146"/>
      <c r="F18" s="18">
        <v>5000000</v>
      </c>
      <c r="G18" s="148"/>
      <c r="H18" s="129" t="s">
        <v>14</v>
      </c>
      <c r="I18" s="130"/>
      <c r="J18" s="131"/>
      <c r="K18" s="100" t="s">
        <v>107</v>
      </c>
      <c r="L18" s="136"/>
      <c r="M18" s="138"/>
      <c r="N18" s="44">
        <v>500000</v>
      </c>
      <c r="O18" s="121"/>
      <c r="P18" s="140"/>
      <c r="Q18" s="78"/>
      <c r="R18" s="84"/>
      <c r="S18" s="84"/>
      <c r="T18" s="84"/>
      <c r="U18" s="84"/>
      <c r="V18" s="84"/>
      <c r="W18" s="84"/>
      <c r="X18" s="84"/>
      <c r="Y18" s="84"/>
      <c r="Z18" s="84"/>
      <c r="AA18" s="78"/>
      <c r="AB18" s="78"/>
      <c r="AC18" s="78"/>
      <c r="AD18" s="78"/>
    </row>
    <row r="19" spans="1:30" s="76" customFormat="1" ht="37.65" customHeight="1" thickTop="1" thickBot="1" x14ac:dyDescent="0.35">
      <c r="A19" s="79"/>
      <c r="B19" s="103">
        <v>15</v>
      </c>
      <c r="C19" s="72" t="s">
        <v>48</v>
      </c>
      <c r="D19" s="68" t="s">
        <v>98</v>
      </c>
      <c r="E19" s="40" t="s">
        <v>61</v>
      </c>
      <c r="F19" s="18">
        <v>100000</v>
      </c>
      <c r="G19" s="19">
        <f>F19</f>
        <v>100000</v>
      </c>
      <c r="H19" s="122" t="s">
        <v>14</v>
      </c>
      <c r="I19" s="123"/>
      <c r="J19" s="124"/>
      <c r="K19" s="20" t="s">
        <v>80</v>
      </c>
      <c r="L19" s="69"/>
      <c r="M19" s="71">
        <v>2331</v>
      </c>
      <c r="N19" s="70"/>
      <c r="O19" s="38">
        <f>G19</f>
        <v>100000</v>
      </c>
      <c r="P19" s="80"/>
      <c r="Q19" s="78"/>
      <c r="R19" s="84"/>
      <c r="S19" s="84"/>
      <c r="T19" s="84"/>
      <c r="U19" s="84"/>
      <c r="V19" s="84"/>
      <c r="W19" s="84"/>
      <c r="X19" s="84"/>
      <c r="Y19" s="84"/>
      <c r="Z19" s="84"/>
      <c r="AA19" s="78"/>
      <c r="AB19" s="78"/>
      <c r="AC19" s="78"/>
      <c r="AD19" s="78"/>
    </row>
    <row r="20" spans="1:30" s="76" customFormat="1" ht="37.65" customHeight="1" thickTop="1" thickBot="1" x14ac:dyDescent="0.35">
      <c r="A20" s="79"/>
      <c r="B20" s="103">
        <v>16</v>
      </c>
      <c r="C20" s="72" t="s">
        <v>48</v>
      </c>
      <c r="D20" s="68" t="s">
        <v>100</v>
      </c>
      <c r="E20" s="40" t="s">
        <v>69</v>
      </c>
      <c r="F20" s="18">
        <v>275000</v>
      </c>
      <c r="G20" s="19">
        <f>F20</f>
        <v>275000</v>
      </c>
      <c r="H20" s="122" t="s">
        <v>14</v>
      </c>
      <c r="I20" s="123"/>
      <c r="J20" s="124"/>
      <c r="K20" s="20" t="s">
        <v>102</v>
      </c>
      <c r="L20" s="69"/>
      <c r="M20" s="71">
        <v>2319</v>
      </c>
      <c r="N20" s="70"/>
      <c r="O20" s="38">
        <f>G20+N20+N21</f>
        <v>275000</v>
      </c>
      <c r="P20" s="80"/>
      <c r="Q20" s="78"/>
      <c r="R20" s="84"/>
      <c r="S20" s="84"/>
      <c r="T20" s="84"/>
      <c r="U20" s="84"/>
      <c r="V20" s="84"/>
      <c r="W20" s="84"/>
      <c r="X20" s="84"/>
      <c r="Y20" s="84"/>
      <c r="Z20" s="84"/>
      <c r="AA20" s="78"/>
      <c r="AB20" s="78"/>
      <c r="AC20" s="78"/>
      <c r="AD20" s="78"/>
    </row>
    <row r="21" spans="1:30" s="76" customFormat="1" ht="37.65" customHeight="1" thickTop="1" thickBot="1" x14ac:dyDescent="0.35">
      <c r="A21" s="79"/>
      <c r="B21" s="103">
        <v>17</v>
      </c>
      <c r="C21" s="72" t="s">
        <v>48</v>
      </c>
      <c r="D21" s="68" t="s">
        <v>70</v>
      </c>
      <c r="E21" s="40" t="s">
        <v>93</v>
      </c>
      <c r="F21" s="18">
        <v>400000</v>
      </c>
      <c r="G21" s="19">
        <f>F21</f>
        <v>400000</v>
      </c>
      <c r="H21" s="122" t="s">
        <v>14</v>
      </c>
      <c r="I21" s="123"/>
      <c r="J21" s="124"/>
      <c r="K21" s="20" t="s">
        <v>49</v>
      </c>
      <c r="L21" s="69"/>
      <c r="M21" s="71">
        <v>2321</v>
      </c>
      <c r="N21" s="70"/>
      <c r="O21" s="38">
        <f>G21+N21+N19</f>
        <v>400000</v>
      </c>
      <c r="P21" s="80"/>
      <c r="Q21" s="78"/>
      <c r="R21" s="84"/>
      <c r="S21" s="84"/>
      <c r="T21" s="84"/>
      <c r="U21" s="84"/>
      <c r="V21" s="84"/>
      <c r="W21" s="84"/>
      <c r="X21" s="84"/>
      <c r="Y21" s="84"/>
      <c r="Z21" s="84"/>
      <c r="AA21" s="78"/>
      <c r="AB21" s="78"/>
      <c r="AC21" s="78"/>
      <c r="AD21" s="78"/>
    </row>
    <row r="22" spans="1:30" s="76" customFormat="1" ht="22.5" customHeight="1" thickTop="1" x14ac:dyDescent="0.3">
      <c r="A22" s="79"/>
      <c r="B22" s="175">
        <v>18</v>
      </c>
      <c r="C22" s="169" t="s">
        <v>48</v>
      </c>
      <c r="D22" s="143" t="s">
        <v>60</v>
      </c>
      <c r="E22" s="145" t="s">
        <v>61</v>
      </c>
      <c r="F22" s="173">
        <v>9886</v>
      </c>
      <c r="G22" s="160">
        <f t="shared" ref="G22:G29" si="3">F22</f>
        <v>9886</v>
      </c>
      <c r="H22" s="149" t="s">
        <v>14</v>
      </c>
      <c r="I22" s="150"/>
      <c r="J22" s="151"/>
      <c r="K22" s="155" t="s">
        <v>81</v>
      </c>
      <c r="L22" s="135"/>
      <c r="M22" s="165">
        <v>2118</v>
      </c>
      <c r="N22" s="45">
        <v>438190</v>
      </c>
      <c r="O22" s="120">
        <f>G22+N22+N23</f>
        <v>3785066</v>
      </c>
      <c r="P22" s="81" t="s">
        <v>64</v>
      </c>
      <c r="Q22" s="78"/>
      <c r="R22" s="84"/>
      <c r="S22" s="84"/>
      <c r="T22" s="84"/>
      <c r="U22" s="84"/>
      <c r="V22" s="84"/>
      <c r="W22" s="84"/>
      <c r="X22" s="84"/>
      <c r="Y22" s="84"/>
      <c r="Z22" s="84"/>
      <c r="AA22" s="78"/>
      <c r="AB22" s="78"/>
      <c r="AC22" s="78"/>
      <c r="AD22" s="78"/>
    </row>
    <row r="23" spans="1:30" s="76" customFormat="1" ht="22.5" customHeight="1" thickBot="1" x14ac:dyDescent="0.35">
      <c r="A23" s="79"/>
      <c r="B23" s="168"/>
      <c r="C23" s="170"/>
      <c r="D23" s="144"/>
      <c r="E23" s="146"/>
      <c r="F23" s="174"/>
      <c r="G23" s="148">
        <f t="shared" si="3"/>
        <v>0</v>
      </c>
      <c r="H23" s="152" t="s">
        <v>14</v>
      </c>
      <c r="I23" s="153"/>
      <c r="J23" s="154"/>
      <c r="K23" s="156"/>
      <c r="L23" s="136"/>
      <c r="M23" s="159"/>
      <c r="N23" s="44">
        <v>3336990</v>
      </c>
      <c r="O23" s="121">
        <f t="shared" si="2"/>
        <v>0</v>
      </c>
      <c r="P23" s="80" t="s">
        <v>65</v>
      </c>
      <c r="Q23" s="78"/>
      <c r="R23" s="84"/>
      <c r="S23" s="84"/>
      <c r="T23" s="84"/>
      <c r="U23" s="84"/>
      <c r="V23" s="84"/>
      <c r="W23" s="84"/>
      <c r="X23" s="84"/>
      <c r="Y23" s="84"/>
      <c r="Z23" s="84"/>
      <c r="AA23" s="78"/>
      <c r="AB23" s="78"/>
      <c r="AC23" s="78"/>
      <c r="AD23" s="78"/>
    </row>
    <row r="24" spans="1:30" s="76" customFormat="1" ht="37.65" customHeight="1" thickTop="1" thickBot="1" x14ac:dyDescent="0.35">
      <c r="A24" s="79"/>
      <c r="B24" s="103">
        <v>19</v>
      </c>
      <c r="C24" s="72" t="s">
        <v>48</v>
      </c>
      <c r="D24" s="68" t="s">
        <v>62</v>
      </c>
      <c r="E24" s="40" t="s">
        <v>63</v>
      </c>
      <c r="F24" s="18">
        <v>16069</v>
      </c>
      <c r="G24" s="19">
        <f t="shared" si="3"/>
        <v>16069</v>
      </c>
      <c r="H24" s="122" t="s">
        <v>14</v>
      </c>
      <c r="I24" s="123"/>
      <c r="J24" s="124"/>
      <c r="K24" s="43" t="s">
        <v>82</v>
      </c>
      <c r="L24" s="69"/>
      <c r="M24" s="71">
        <v>1636</v>
      </c>
      <c r="N24" s="70">
        <v>222949</v>
      </c>
      <c r="O24" s="38">
        <f>N24+G24</f>
        <v>239018</v>
      </c>
      <c r="P24" s="80" t="s">
        <v>66</v>
      </c>
      <c r="Q24" s="78"/>
      <c r="R24" s="84"/>
      <c r="S24" s="84"/>
      <c r="T24" s="84"/>
      <c r="U24" s="84"/>
      <c r="V24" s="84"/>
      <c r="W24" s="84"/>
      <c r="X24" s="84"/>
      <c r="Y24" s="84"/>
      <c r="Z24" s="84"/>
      <c r="AA24" s="78"/>
      <c r="AB24" s="78"/>
      <c r="AC24" s="78"/>
      <c r="AD24" s="78"/>
    </row>
    <row r="25" spans="1:30" s="76" customFormat="1" ht="30" customHeight="1" thickTop="1" x14ac:dyDescent="0.3">
      <c r="A25" s="79"/>
      <c r="B25" s="167">
        <v>20</v>
      </c>
      <c r="C25" s="169" t="s">
        <v>48</v>
      </c>
      <c r="D25" s="143" t="s">
        <v>112</v>
      </c>
      <c r="E25" s="171" t="s">
        <v>113</v>
      </c>
      <c r="F25" s="173">
        <v>235070</v>
      </c>
      <c r="G25" s="147">
        <f>F25</f>
        <v>235070</v>
      </c>
      <c r="H25" s="149" t="s">
        <v>14</v>
      </c>
      <c r="I25" s="150"/>
      <c r="J25" s="151"/>
      <c r="K25" s="155" t="s">
        <v>114</v>
      </c>
      <c r="L25" s="157"/>
      <c r="M25" s="158">
        <v>1930</v>
      </c>
      <c r="N25" s="112">
        <v>959036</v>
      </c>
      <c r="O25" s="166">
        <f>G25+N25+N26</f>
        <v>1451106</v>
      </c>
      <c r="P25" s="111" t="s">
        <v>15</v>
      </c>
      <c r="Q25" s="78"/>
      <c r="R25" s="84"/>
      <c r="S25" s="84"/>
      <c r="T25" s="84"/>
      <c r="U25" s="84"/>
      <c r="V25" s="84"/>
      <c r="W25" s="84"/>
      <c r="X25" s="84"/>
      <c r="Y25" s="84"/>
      <c r="Z25" s="84"/>
      <c r="AA25" s="78"/>
      <c r="AB25" s="78"/>
      <c r="AC25" s="78"/>
      <c r="AD25" s="78"/>
    </row>
    <row r="26" spans="1:30" s="76" customFormat="1" ht="29.25" customHeight="1" thickBot="1" x14ac:dyDescent="0.35">
      <c r="A26" s="79"/>
      <c r="B26" s="168"/>
      <c r="C26" s="170"/>
      <c r="D26" s="144"/>
      <c r="E26" s="172"/>
      <c r="F26" s="174"/>
      <c r="G26" s="148"/>
      <c r="H26" s="152"/>
      <c r="I26" s="153"/>
      <c r="J26" s="154"/>
      <c r="K26" s="156"/>
      <c r="L26" s="136"/>
      <c r="M26" s="159"/>
      <c r="N26" s="104">
        <v>257000</v>
      </c>
      <c r="O26" s="121"/>
      <c r="P26" s="80" t="s">
        <v>48</v>
      </c>
      <c r="Q26" s="78"/>
      <c r="R26" s="84"/>
      <c r="S26" s="84"/>
      <c r="T26" s="84"/>
      <c r="U26" s="84"/>
      <c r="V26" s="84"/>
      <c r="W26" s="84"/>
      <c r="X26" s="84"/>
      <c r="Y26" s="84"/>
      <c r="Z26" s="84"/>
      <c r="AA26" s="78"/>
      <c r="AB26" s="78"/>
      <c r="AC26" s="78"/>
      <c r="AD26" s="78"/>
    </row>
    <row r="27" spans="1:30" s="76" customFormat="1" ht="37.65" customHeight="1" thickTop="1" thickBot="1" x14ac:dyDescent="0.35">
      <c r="A27" s="79"/>
      <c r="B27" s="103">
        <v>21</v>
      </c>
      <c r="C27" s="72" t="s">
        <v>48</v>
      </c>
      <c r="D27" s="68" t="s">
        <v>67</v>
      </c>
      <c r="E27" s="40" t="s">
        <v>68</v>
      </c>
      <c r="F27" s="18">
        <v>200000</v>
      </c>
      <c r="G27" s="19">
        <f t="shared" si="3"/>
        <v>200000</v>
      </c>
      <c r="H27" s="122" t="s">
        <v>14</v>
      </c>
      <c r="I27" s="123"/>
      <c r="J27" s="124"/>
      <c r="K27" s="43" t="s">
        <v>83</v>
      </c>
      <c r="L27" s="69"/>
      <c r="M27" s="71">
        <v>1956</v>
      </c>
      <c r="N27" s="70">
        <v>300000</v>
      </c>
      <c r="O27" s="38">
        <f>N27+G27</f>
        <v>500000</v>
      </c>
      <c r="P27" s="80" t="s">
        <v>48</v>
      </c>
      <c r="Q27" s="78"/>
      <c r="R27" s="84"/>
      <c r="S27" s="84"/>
      <c r="T27" s="84"/>
      <c r="U27" s="84"/>
      <c r="V27" s="84"/>
      <c r="W27" s="84"/>
      <c r="X27" s="84"/>
      <c r="Y27" s="84"/>
      <c r="Z27" s="84"/>
      <c r="AA27" s="78"/>
      <c r="AB27" s="78"/>
      <c r="AC27" s="78"/>
      <c r="AD27" s="78"/>
    </row>
    <row r="28" spans="1:30" s="76" customFormat="1" ht="37.65" customHeight="1" thickTop="1" thickBot="1" x14ac:dyDescent="0.35">
      <c r="A28" s="79"/>
      <c r="B28" s="109">
        <v>22</v>
      </c>
      <c r="C28" s="110" t="s">
        <v>48</v>
      </c>
      <c r="D28" s="107" t="s">
        <v>115</v>
      </c>
      <c r="E28" s="40" t="s">
        <v>116</v>
      </c>
      <c r="F28" s="18">
        <v>53836</v>
      </c>
      <c r="G28" s="19">
        <f>F28</f>
        <v>53836</v>
      </c>
      <c r="H28" s="122" t="s">
        <v>14</v>
      </c>
      <c r="I28" s="123"/>
      <c r="J28" s="124"/>
      <c r="K28" s="43" t="s">
        <v>117</v>
      </c>
      <c r="L28" s="106"/>
      <c r="M28" s="108">
        <v>2229</v>
      </c>
      <c r="N28" s="105">
        <v>703269</v>
      </c>
      <c r="O28" s="38">
        <f>G28+N28</f>
        <v>757105</v>
      </c>
      <c r="P28" s="80" t="s">
        <v>48</v>
      </c>
      <c r="Q28" s="78"/>
      <c r="R28" s="84"/>
      <c r="S28" s="84"/>
      <c r="T28" s="84"/>
      <c r="U28" s="84"/>
      <c r="V28" s="84"/>
      <c r="W28" s="84"/>
      <c r="X28" s="84"/>
      <c r="Y28" s="84"/>
      <c r="Z28" s="84"/>
      <c r="AA28" s="78"/>
      <c r="AB28" s="78"/>
      <c r="AC28" s="78"/>
      <c r="AD28" s="78"/>
    </row>
    <row r="29" spans="1:30" s="76" customFormat="1" ht="37.65" customHeight="1" thickTop="1" thickBot="1" x14ac:dyDescent="0.35">
      <c r="A29" s="79"/>
      <c r="B29" s="103">
        <v>23</v>
      </c>
      <c r="C29" s="72" t="s">
        <v>48</v>
      </c>
      <c r="D29" s="68" t="s">
        <v>74</v>
      </c>
      <c r="E29" s="40" t="s">
        <v>94</v>
      </c>
      <c r="F29" s="18">
        <v>260311</v>
      </c>
      <c r="G29" s="19">
        <f t="shared" si="3"/>
        <v>260311</v>
      </c>
      <c r="H29" s="122" t="s">
        <v>14</v>
      </c>
      <c r="I29" s="123"/>
      <c r="J29" s="124"/>
      <c r="K29" s="43" t="s">
        <v>84</v>
      </c>
      <c r="L29" s="69"/>
      <c r="M29" s="71">
        <v>2279</v>
      </c>
      <c r="N29" s="70">
        <v>179493</v>
      </c>
      <c r="O29" s="38">
        <f>G29+N29</f>
        <v>439804</v>
      </c>
      <c r="P29" s="80" t="s">
        <v>75</v>
      </c>
      <c r="Q29" s="78"/>
      <c r="R29" s="84"/>
      <c r="S29" s="84"/>
      <c r="T29" s="84"/>
      <c r="U29" s="84"/>
      <c r="V29" s="84"/>
      <c r="W29" s="84"/>
      <c r="X29" s="84"/>
      <c r="Y29" s="84"/>
      <c r="Z29" s="84"/>
      <c r="AA29" s="78"/>
      <c r="AB29" s="78"/>
      <c r="AC29" s="78"/>
      <c r="AD29" s="78"/>
    </row>
    <row r="30" spans="1:30" ht="28.65" customHeight="1" thickTop="1" thickBot="1" x14ac:dyDescent="0.35">
      <c r="A30" s="17"/>
      <c r="C30" s="48"/>
      <c r="F30" s="33">
        <f>SUM(F5:F29)</f>
        <v>12346494</v>
      </c>
      <c r="G30" s="33">
        <f>SUM(G5:G29)</f>
        <v>12346494</v>
      </c>
      <c r="N30" s="34">
        <f>SUM(N5:N29)</f>
        <v>6916927</v>
      </c>
      <c r="O30" s="34">
        <f>SUM(O5:O29)</f>
        <v>19263421</v>
      </c>
      <c r="Q30" s="32">
        <f>+G30-F30</f>
        <v>0</v>
      </c>
    </row>
    <row r="31" spans="1:30" s="76" customFormat="1" ht="28.65" customHeight="1" x14ac:dyDescent="0.3">
      <c r="A31" s="78"/>
      <c r="B31" s="48"/>
      <c r="C31" s="48"/>
      <c r="D31" s="77"/>
      <c r="E31" s="77"/>
      <c r="F31" s="102"/>
      <c r="G31" s="102"/>
      <c r="L31" s="77"/>
      <c r="M31" s="77"/>
      <c r="N31" s="102"/>
      <c r="O31" s="102"/>
      <c r="Q31" s="32"/>
      <c r="R31" s="84"/>
      <c r="S31" s="84"/>
      <c r="T31" s="84"/>
      <c r="U31" s="84"/>
      <c r="V31" s="84"/>
      <c r="W31" s="84"/>
      <c r="X31" s="84"/>
      <c r="Y31" s="84"/>
      <c r="Z31" s="84"/>
      <c r="AA31" s="78"/>
      <c r="AB31" s="78"/>
      <c r="AC31" s="78"/>
      <c r="AD31" s="78"/>
    </row>
    <row r="32" spans="1:30" ht="42" customHeight="1" thickBot="1" x14ac:dyDescent="0.4">
      <c r="B32" s="50"/>
      <c r="C32" s="60" t="s">
        <v>105</v>
      </c>
      <c r="D32" s="51"/>
      <c r="E32" s="52"/>
      <c r="F32" s="52"/>
      <c r="G32" s="52"/>
      <c r="H32" s="52"/>
      <c r="I32" s="52"/>
      <c r="J32" s="52"/>
      <c r="K32" s="52"/>
      <c r="L32" s="52"/>
      <c r="M32" s="53"/>
      <c r="N32" s="101" t="s">
        <v>54</v>
      </c>
      <c r="O32" s="73"/>
      <c r="P32" s="73"/>
    </row>
    <row r="33" spans="2:30" ht="22.65" customHeight="1" thickBot="1" x14ac:dyDescent="0.35">
      <c r="B33" s="54"/>
      <c r="C33" s="55" t="s">
        <v>19</v>
      </c>
      <c r="D33" s="56" t="s">
        <v>1</v>
      </c>
      <c r="E33" s="55" t="s">
        <v>20</v>
      </c>
      <c r="F33" s="57" t="s">
        <v>21</v>
      </c>
      <c r="G33" s="55" t="s">
        <v>22</v>
      </c>
      <c r="H33" s="161" t="s">
        <v>23</v>
      </c>
      <c r="I33" s="162"/>
      <c r="J33" s="161" t="s">
        <v>24</v>
      </c>
      <c r="K33" s="163"/>
      <c r="L33" s="163"/>
      <c r="M33" s="164"/>
      <c r="N33" s="74">
        <v>750</v>
      </c>
      <c r="O33" s="75" t="s">
        <v>55</v>
      </c>
      <c r="P33" s="75"/>
      <c r="Q33" s="31"/>
      <c r="R33" s="36"/>
      <c r="S33" s="30"/>
    </row>
    <row r="34" spans="2:30" ht="44.25" customHeight="1" thickBot="1" x14ac:dyDescent="0.35">
      <c r="B34" s="86">
        <v>24</v>
      </c>
      <c r="C34" s="58">
        <v>2188</v>
      </c>
      <c r="D34" s="61" t="s">
        <v>53</v>
      </c>
      <c r="E34" s="59">
        <v>500000</v>
      </c>
      <c r="F34" s="59">
        <v>500000</v>
      </c>
      <c r="G34" s="58">
        <v>930</v>
      </c>
      <c r="H34" s="125">
        <v>750</v>
      </c>
      <c r="I34" s="126"/>
      <c r="J34" s="125" t="s">
        <v>87</v>
      </c>
      <c r="K34" s="127"/>
      <c r="L34" s="127"/>
      <c r="M34" s="128"/>
      <c r="N34" s="87">
        <v>917</v>
      </c>
      <c r="O34" s="87" t="s">
        <v>85</v>
      </c>
      <c r="P34" s="87"/>
      <c r="Q34" s="37"/>
      <c r="R34" s="4"/>
      <c r="S34" s="31"/>
    </row>
    <row r="35" spans="2:30" s="76" customFormat="1" ht="44.25" customHeight="1" thickBot="1" x14ac:dyDescent="0.35">
      <c r="B35" s="86">
        <v>25</v>
      </c>
      <c r="C35" s="83">
        <v>2264</v>
      </c>
      <c r="D35" s="61" t="s">
        <v>57</v>
      </c>
      <c r="E35" s="59">
        <v>5373774</v>
      </c>
      <c r="F35" s="59">
        <v>5373774</v>
      </c>
      <c r="G35" s="83">
        <v>550</v>
      </c>
      <c r="H35" s="125">
        <v>560</v>
      </c>
      <c r="I35" s="126"/>
      <c r="J35" s="125" t="s">
        <v>92</v>
      </c>
      <c r="K35" s="127"/>
      <c r="L35" s="127"/>
      <c r="M35" s="128"/>
      <c r="N35" s="87">
        <v>930</v>
      </c>
      <c r="O35" s="88" t="s">
        <v>56</v>
      </c>
      <c r="P35" s="88"/>
      <c r="Q35" s="89"/>
      <c r="R35" s="77">
        <f>O30-N30-G30</f>
        <v>0</v>
      </c>
      <c r="S35" s="82">
        <f>F30-G30</f>
        <v>0</v>
      </c>
      <c r="T35" s="84"/>
      <c r="U35" s="84"/>
      <c r="V35" s="84"/>
      <c r="W35" s="84"/>
      <c r="X35" s="84"/>
      <c r="Y35" s="84"/>
      <c r="Z35" s="84"/>
      <c r="AA35" s="78"/>
      <c r="AB35" s="78"/>
      <c r="AC35" s="78"/>
      <c r="AD35" s="78"/>
    </row>
    <row r="36" spans="2:30" s="76" customFormat="1" ht="44.25" customHeight="1" thickBot="1" x14ac:dyDescent="0.35">
      <c r="B36" s="86">
        <v>26</v>
      </c>
      <c r="C36" s="83">
        <v>1869</v>
      </c>
      <c r="D36" s="61" t="s">
        <v>101</v>
      </c>
      <c r="E36" s="59">
        <v>-225680</v>
      </c>
      <c r="F36" s="59">
        <f>E36</f>
        <v>-225680</v>
      </c>
      <c r="G36" s="83"/>
      <c r="H36" s="125"/>
      <c r="I36" s="126"/>
      <c r="J36" s="125" t="s">
        <v>99</v>
      </c>
      <c r="K36" s="127"/>
      <c r="L36" s="127"/>
      <c r="M36" s="128"/>
      <c r="N36" s="87">
        <v>550</v>
      </c>
      <c r="O36" s="88" t="s">
        <v>58</v>
      </c>
      <c r="P36" s="88"/>
      <c r="Q36" s="89"/>
      <c r="R36" s="77"/>
      <c r="S36" s="82"/>
      <c r="T36" s="84"/>
      <c r="U36" s="84"/>
      <c r="V36" s="84"/>
      <c r="W36" s="84"/>
      <c r="X36" s="84"/>
      <c r="Y36" s="84"/>
      <c r="Z36" s="84"/>
      <c r="AA36" s="78"/>
      <c r="AB36" s="78"/>
      <c r="AC36" s="78"/>
      <c r="AD36" s="78"/>
    </row>
    <row r="37" spans="2:30" s="76" customFormat="1" ht="44.25" customHeight="1" thickBot="1" x14ac:dyDescent="0.35">
      <c r="B37" s="86">
        <v>27</v>
      </c>
      <c r="C37" s="83">
        <v>2115</v>
      </c>
      <c r="D37" s="61" t="s">
        <v>71</v>
      </c>
      <c r="E37" s="59">
        <v>200000</v>
      </c>
      <c r="F37" s="59">
        <f t="shared" ref="F37:F40" si="4">E37</f>
        <v>200000</v>
      </c>
      <c r="G37" s="83">
        <v>516</v>
      </c>
      <c r="H37" s="125">
        <v>523</v>
      </c>
      <c r="I37" s="126"/>
      <c r="J37" s="125" t="s">
        <v>88</v>
      </c>
      <c r="K37" s="127"/>
      <c r="L37" s="127"/>
      <c r="M37" s="128"/>
      <c r="N37" s="87">
        <v>560</v>
      </c>
      <c r="O37" s="88" t="s">
        <v>59</v>
      </c>
      <c r="P37" s="88"/>
      <c r="Q37" s="89"/>
      <c r="R37" s="77"/>
      <c r="S37" s="82"/>
      <c r="T37" s="84"/>
      <c r="U37" s="84"/>
      <c r="V37" s="84"/>
      <c r="W37" s="84"/>
      <c r="X37" s="84"/>
      <c r="Y37" s="84"/>
      <c r="Z37" s="84"/>
      <c r="AA37" s="78"/>
      <c r="AB37" s="78"/>
      <c r="AC37" s="78"/>
      <c r="AD37" s="78"/>
    </row>
    <row r="38" spans="2:30" s="76" customFormat="1" ht="44.25" customHeight="1" thickBot="1" x14ac:dyDescent="0.35">
      <c r="B38" s="86">
        <v>28</v>
      </c>
      <c r="C38" s="83">
        <v>2295</v>
      </c>
      <c r="D38" s="61" t="s">
        <v>76</v>
      </c>
      <c r="E38" s="59">
        <v>87200</v>
      </c>
      <c r="F38" s="59">
        <f t="shared" si="4"/>
        <v>87200</v>
      </c>
      <c r="G38" s="83"/>
      <c r="H38" s="125">
        <v>530</v>
      </c>
      <c r="I38" s="126"/>
      <c r="J38" s="125" t="s">
        <v>77</v>
      </c>
      <c r="K38" s="127"/>
      <c r="L38" s="127"/>
      <c r="M38" s="128"/>
      <c r="N38" s="87">
        <v>516</v>
      </c>
      <c r="O38" s="88" t="s">
        <v>72</v>
      </c>
      <c r="P38" s="88"/>
      <c r="Q38" s="89"/>
      <c r="R38" s="77"/>
      <c r="S38" s="82"/>
      <c r="T38" s="84"/>
      <c r="U38" s="84"/>
      <c r="V38" s="84"/>
      <c r="W38" s="84"/>
      <c r="X38" s="84"/>
      <c r="Y38" s="84"/>
      <c r="Z38" s="84"/>
      <c r="AA38" s="78"/>
      <c r="AB38" s="78"/>
      <c r="AC38" s="78"/>
      <c r="AD38" s="78"/>
    </row>
    <row r="39" spans="2:30" ht="44.25" customHeight="1" thickBot="1" x14ac:dyDescent="0.35">
      <c r="B39" s="85">
        <v>29</v>
      </c>
      <c r="C39" s="83">
        <v>2305</v>
      </c>
      <c r="D39" s="61" t="s">
        <v>76</v>
      </c>
      <c r="E39" s="59">
        <v>-87200</v>
      </c>
      <c r="F39" s="59">
        <f t="shared" si="4"/>
        <v>-87200</v>
      </c>
      <c r="G39" s="83">
        <v>750</v>
      </c>
      <c r="H39" s="125">
        <v>917</v>
      </c>
      <c r="I39" s="126"/>
      <c r="J39" s="125" t="s">
        <v>78</v>
      </c>
      <c r="K39" s="127"/>
      <c r="L39" s="127"/>
      <c r="M39" s="128"/>
      <c r="N39" s="87">
        <v>523</v>
      </c>
      <c r="O39" s="88" t="s">
        <v>73</v>
      </c>
      <c r="P39" s="88"/>
    </row>
    <row r="40" spans="2:30" s="76" customFormat="1" ht="44.25" customHeight="1" thickBot="1" x14ac:dyDescent="0.35">
      <c r="B40" s="85">
        <v>30</v>
      </c>
      <c r="C40" s="83">
        <v>2280</v>
      </c>
      <c r="D40" s="61" t="s">
        <v>108</v>
      </c>
      <c r="E40" s="59">
        <v>500000</v>
      </c>
      <c r="F40" s="59">
        <f t="shared" si="4"/>
        <v>500000</v>
      </c>
      <c r="G40" s="83">
        <v>540</v>
      </c>
      <c r="H40" s="125">
        <v>510</v>
      </c>
      <c r="I40" s="126"/>
      <c r="J40" s="125" t="s">
        <v>109</v>
      </c>
      <c r="K40" s="127"/>
      <c r="L40" s="127"/>
      <c r="M40" s="128"/>
      <c r="N40" s="87">
        <v>530</v>
      </c>
      <c r="O40" s="88" t="s">
        <v>86</v>
      </c>
      <c r="P40" s="88"/>
      <c r="Q40" s="78"/>
      <c r="R40" s="84"/>
      <c r="S40" s="84"/>
      <c r="T40" s="84"/>
      <c r="U40" s="84"/>
      <c r="V40" s="84"/>
      <c r="W40" s="84"/>
      <c r="X40" s="84"/>
      <c r="Y40" s="84"/>
      <c r="Z40" s="84"/>
      <c r="AA40" s="78"/>
      <c r="AB40" s="78"/>
      <c r="AC40" s="78"/>
      <c r="AD40" s="78"/>
    </row>
    <row r="41" spans="2:30" s="76" customFormat="1" ht="44.25" customHeight="1" thickBot="1" x14ac:dyDescent="0.35">
      <c r="B41" s="85">
        <v>31</v>
      </c>
      <c r="C41" s="83">
        <v>2331</v>
      </c>
      <c r="D41" s="61" t="s">
        <v>118</v>
      </c>
      <c r="E41" s="59"/>
      <c r="F41" s="59">
        <v>8134</v>
      </c>
      <c r="G41" s="83"/>
      <c r="H41" s="125"/>
      <c r="I41" s="126"/>
      <c r="J41" s="125" t="s">
        <v>119</v>
      </c>
      <c r="K41" s="127"/>
      <c r="L41" s="127"/>
      <c r="M41" s="128"/>
      <c r="N41" s="87">
        <v>510</v>
      </c>
      <c r="O41" s="88" t="s">
        <v>110</v>
      </c>
      <c r="P41" s="88"/>
      <c r="Q41" s="78"/>
      <c r="R41" s="84"/>
      <c r="S41" s="84"/>
      <c r="T41" s="84"/>
      <c r="U41" s="84"/>
      <c r="V41" s="84"/>
      <c r="W41" s="84"/>
      <c r="X41" s="84"/>
      <c r="Y41" s="84"/>
      <c r="Z41" s="84"/>
      <c r="AA41" s="78"/>
      <c r="AB41" s="78"/>
      <c r="AC41" s="78"/>
      <c r="AD41" s="78"/>
    </row>
  </sheetData>
  <mergeCells count="81">
    <mergeCell ref="H5:J5"/>
    <mergeCell ref="O25:O26"/>
    <mergeCell ref="B25:B26"/>
    <mergeCell ref="C25:C26"/>
    <mergeCell ref="D25:D26"/>
    <mergeCell ref="E25:E26"/>
    <mergeCell ref="F25:F26"/>
    <mergeCell ref="G25:G26"/>
    <mergeCell ref="B22:B23"/>
    <mergeCell ref="C22:C23"/>
    <mergeCell ref="D22:D23"/>
    <mergeCell ref="E22:E23"/>
    <mergeCell ref="F22:F23"/>
    <mergeCell ref="D17:D18"/>
    <mergeCell ref="E17:E18"/>
    <mergeCell ref="G17:G18"/>
    <mergeCell ref="J35:M35"/>
    <mergeCell ref="H40:I40"/>
    <mergeCell ref="J40:M40"/>
    <mergeCell ref="H38:I38"/>
    <mergeCell ref="J38:M38"/>
    <mergeCell ref="H39:I39"/>
    <mergeCell ref="J39:M39"/>
    <mergeCell ref="J37:M37"/>
    <mergeCell ref="H35:I35"/>
    <mergeCell ref="G22:G23"/>
    <mergeCell ref="H22:J23"/>
    <mergeCell ref="H11:J11"/>
    <mergeCell ref="H33:I33"/>
    <mergeCell ref="J33:M33"/>
    <mergeCell ref="K22:K23"/>
    <mergeCell ref="L22:L23"/>
    <mergeCell ref="M22:M23"/>
    <mergeCell ref="H12:J12"/>
    <mergeCell ref="G15:G16"/>
    <mergeCell ref="H16:J16"/>
    <mergeCell ref="H15:J15"/>
    <mergeCell ref="M13:M14"/>
    <mergeCell ref="L15:L16"/>
    <mergeCell ref="M15:M16"/>
    <mergeCell ref="H13:J13"/>
    <mergeCell ref="J34:M34"/>
    <mergeCell ref="H34:I34"/>
    <mergeCell ref="H29:J29"/>
    <mergeCell ref="H24:J24"/>
    <mergeCell ref="H27:J27"/>
    <mergeCell ref="H25:J26"/>
    <mergeCell ref="K25:K26"/>
    <mergeCell ref="L25:L26"/>
    <mergeCell ref="M25:M26"/>
    <mergeCell ref="D13:D14"/>
    <mergeCell ref="E13:E14"/>
    <mergeCell ref="G13:G14"/>
    <mergeCell ref="D15:D16"/>
    <mergeCell ref="E15:E16"/>
    <mergeCell ref="H6:J6"/>
    <mergeCell ref="H7:J7"/>
    <mergeCell ref="H8:J8"/>
    <mergeCell ref="H9:J9"/>
    <mergeCell ref="H10:J10"/>
    <mergeCell ref="L13:L14"/>
    <mergeCell ref="H14:J14"/>
    <mergeCell ref="P17:P18"/>
    <mergeCell ref="N13:N14"/>
    <mergeCell ref="O13:O14"/>
    <mergeCell ref="O22:O23"/>
    <mergeCell ref="O15:O16"/>
    <mergeCell ref="H28:J28"/>
    <mergeCell ref="H41:I41"/>
    <mergeCell ref="J41:M41"/>
    <mergeCell ref="O17:O18"/>
    <mergeCell ref="H18:J18"/>
    <mergeCell ref="H19:J19"/>
    <mergeCell ref="H21:J21"/>
    <mergeCell ref="H20:J20"/>
    <mergeCell ref="H17:J17"/>
    <mergeCell ref="L17:L18"/>
    <mergeCell ref="M17:M18"/>
    <mergeCell ref="H36:I36"/>
    <mergeCell ref="J36:M36"/>
    <mergeCell ref="H37:I37"/>
  </mergeCells>
  <conditionalFormatting sqref="F3:G4 N30:O31 F42:G1048576 Q35:R38 N35:N38 N43:O1048576 N34:P34 F27:G28 F25:G25 F30:G31">
    <cfRule type="cellIs" dxfId="55" priority="623" operator="lessThan">
      <formula>0</formula>
    </cfRule>
  </conditionalFormatting>
  <conditionalFormatting sqref="N4:O4">
    <cfRule type="cellIs" dxfId="54" priority="622" operator="lessThan">
      <formula>0</formula>
    </cfRule>
  </conditionalFormatting>
  <conditionalFormatting sqref="O3">
    <cfRule type="cellIs" dxfId="53" priority="620" operator="lessThan">
      <formula>0</formula>
    </cfRule>
  </conditionalFormatting>
  <conditionalFormatting sqref="N3">
    <cfRule type="cellIs" dxfId="52" priority="621" operator="lessThan">
      <formula>0</formula>
    </cfRule>
  </conditionalFormatting>
  <conditionalFormatting sqref="F6:F7">
    <cfRule type="cellIs" dxfId="51" priority="108" operator="lessThan">
      <formula>0</formula>
    </cfRule>
  </conditionalFormatting>
  <conditionalFormatting sqref="G6:G7">
    <cfRule type="cellIs" dxfId="50" priority="106" operator="lessThan">
      <formula>0</formula>
    </cfRule>
  </conditionalFormatting>
  <conditionalFormatting sqref="Q34:R34">
    <cfRule type="cellIs" dxfId="49" priority="81" operator="lessThan">
      <formula>0</formula>
    </cfRule>
  </conditionalFormatting>
  <conditionalFormatting sqref="G15">
    <cfRule type="cellIs" dxfId="48" priority="63" operator="lessThan">
      <formula>0</formula>
    </cfRule>
  </conditionalFormatting>
  <conditionalFormatting sqref="M32 N35:O38 S35:S38 E36:F37 E38 F38:F39 N34:P34">
    <cfRule type="cellIs" dxfId="47" priority="91" operator="lessThan">
      <formula>0</formula>
    </cfRule>
  </conditionalFormatting>
  <conditionalFormatting sqref="O32">
    <cfRule type="cellIs" dxfId="46" priority="87" operator="lessThan">
      <formula>0</formula>
    </cfRule>
  </conditionalFormatting>
  <conditionalFormatting sqref="N33">
    <cfRule type="cellIs" dxfId="45" priority="89" operator="lessThan">
      <formula>0</formula>
    </cfRule>
  </conditionalFormatting>
  <conditionalFormatting sqref="O33">
    <cfRule type="cellIs" dxfId="44" priority="86" operator="lessThan">
      <formula>0</formula>
    </cfRule>
  </conditionalFormatting>
  <conditionalFormatting sqref="N32">
    <cfRule type="cellIs" dxfId="43" priority="88" operator="lessThan">
      <formula>0</formula>
    </cfRule>
  </conditionalFormatting>
  <conditionalFormatting sqref="N33">
    <cfRule type="cellIs" dxfId="42" priority="90" operator="lessThan">
      <formula>0</formula>
    </cfRule>
  </conditionalFormatting>
  <conditionalFormatting sqref="S34">
    <cfRule type="cellIs" dxfId="41" priority="82" operator="lessThan">
      <formula>0</formula>
    </cfRule>
  </conditionalFormatting>
  <conditionalFormatting sqref="F15:F16">
    <cfRule type="cellIs" dxfId="40" priority="64" operator="lessThan">
      <formula>0</formula>
    </cfRule>
  </conditionalFormatting>
  <conditionalFormatting sqref="E34">
    <cfRule type="cellIs" dxfId="39" priority="80" operator="lessThan">
      <formula>0</formula>
    </cfRule>
  </conditionalFormatting>
  <conditionalFormatting sqref="F8:F11">
    <cfRule type="cellIs" dxfId="38" priority="59" operator="lessThan">
      <formula>0</formula>
    </cfRule>
  </conditionalFormatting>
  <conditionalFormatting sqref="G8:G11">
    <cfRule type="cellIs" dxfId="37" priority="58" operator="lessThan">
      <formula>0</formula>
    </cfRule>
  </conditionalFormatting>
  <conditionalFormatting sqref="F12">
    <cfRule type="cellIs" dxfId="36" priority="57" operator="lessThan">
      <formula>0</formula>
    </cfRule>
  </conditionalFormatting>
  <conditionalFormatting sqref="G12">
    <cfRule type="cellIs" dxfId="35" priority="56" operator="lessThan">
      <formula>0</formula>
    </cfRule>
  </conditionalFormatting>
  <conditionalFormatting sqref="G13">
    <cfRule type="cellIs" dxfId="34" priority="54" operator="lessThan">
      <formula>0</formula>
    </cfRule>
  </conditionalFormatting>
  <conditionalFormatting sqref="F13:F14">
    <cfRule type="cellIs" dxfId="33" priority="55" operator="lessThan">
      <formula>0</formula>
    </cfRule>
  </conditionalFormatting>
  <conditionalFormatting sqref="E39">
    <cfRule type="cellIs" dxfId="32" priority="53" operator="lessThan">
      <formula>0</formula>
    </cfRule>
  </conditionalFormatting>
  <conditionalFormatting sqref="E35">
    <cfRule type="cellIs" dxfId="31" priority="47" operator="lessThan">
      <formula>0</formula>
    </cfRule>
  </conditionalFormatting>
  <conditionalFormatting sqref="F34">
    <cfRule type="cellIs" dxfId="30" priority="46" operator="lessThan">
      <formula>0</formula>
    </cfRule>
  </conditionalFormatting>
  <conditionalFormatting sqref="F35">
    <cfRule type="cellIs" dxfId="29" priority="45" operator="lessThan">
      <formula>0</formula>
    </cfRule>
  </conditionalFormatting>
  <conditionalFormatting sqref="G22">
    <cfRule type="cellIs" dxfId="28" priority="43" operator="lessThan">
      <formula>0</formula>
    </cfRule>
  </conditionalFormatting>
  <conditionalFormatting sqref="F22">
    <cfRule type="cellIs" dxfId="27" priority="44" operator="lessThan">
      <formula>0</formula>
    </cfRule>
  </conditionalFormatting>
  <conditionalFormatting sqref="F24">
    <cfRule type="cellIs" dxfId="26" priority="42" operator="lessThan">
      <formula>0</formula>
    </cfRule>
  </conditionalFormatting>
  <conditionalFormatting sqref="G24">
    <cfRule type="cellIs" dxfId="25" priority="41" operator="lessThan">
      <formula>0</formula>
    </cfRule>
  </conditionalFormatting>
  <conditionalFormatting sqref="F19">
    <cfRule type="cellIs" dxfId="24" priority="40" operator="lessThan">
      <formula>0</formula>
    </cfRule>
  </conditionalFormatting>
  <conditionalFormatting sqref="G19">
    <cfRule type="cellIs" dxfId="23" priority="38" operator="lessThan">
      <formula>0</formula>
    </cfRule>
  </conditionalFormatting>
  <conditionalFormatting sqref="G20">
    <cfRule type="cellIs" dxfId="22" priority="30" operator="lessThan">
      <formula>0</formula>
    </cfRule>
  </conditionalFormatting>
  <conditionalFormatting sqref="F20">
    <cfRule type="cellIs" dxfId="21" priority="33" operator="lessThan">
      <formula>0</formula>
    </cfRule>
  </conditionalFormatting>
  <conditionalFormatting sqref="G21">
    <cfRule type="cellIs" dxfId="20" priority="31" operator="lessThan">
      <formula>0</formula>
    </cfRule>
  </conditionalFormatting>
  <conditionalFormatting sqref="F21">
    <cfRule type="cellIs" dxfId="19" priority="32" operator="lessThan">
      <formula>0</formula>
    </cfRule>
  </conditionalFormatting>
  <conditionalFormatting sqref="N39">
    <cfRule type="cellIs" dxfId="18" priority="29" operator="lessThan">
      <formula>0</formula>
    </cfRule>
  </conditionalFormatting>
  <conditionalFormatting sqref="N39:O39">
    <cfRule type="cellIs" dxfId="17" priority="28" operator="lessThan">
      <formula>0</formula>
    </cfRule>
  </conditionalFormatting>
  <conditionalFormatting sqref="P39">
    <cfRule type="cellIs" dxfId="16" priority="27" operator="lessThan">
      <formula>0</formula>
    </cfRule>
  </conditionalFormatting>
  <conditionalFormatting sqref="F29">
    <cfRule type="cellIs" dxfId="15" priority="26" operator="lessThan">
      <formula>0</formula>
    </cfRule>
  </conditionalFormatting>
  <conditionalFormatting sqref="G29">
    <cfRule type="cellIs" dxfId="14" priority="25" operator="lessThan">
      <formula>0</formula>
    </cfRule>
  </conditionalFormatting>
  <conditionalFormatting sqref="G17">
    <cfRule type="cellIs" dxfId="13" priority="18" operator="lessThan">
      <formula>0</formula>
    </cfRule>
  </conditionalFormatting>
  <conditionalFormatting sqref="F17:F18">
    <cfRule type="cellIs" dxfId="12" priority="19" operator="lessThan">
      <formula>0</formula>
    </cfRule>
  </conditionalFormatting>
  <conditionalFormatting sqref="F40">
    <cfRule type="cellIs" dxfId="11" priority="15" operator="lessThan">
      <formula>0</formula>
    </cfRule>
  </conditionalFormatting>
  <conditionalFormatting sqref="E40">
    <cfRule type="cellIs" dxfId="10" priority="14" operator="lessThan">
      <formula>0</formula>
    </cfRule>
  </conditionalFormatting>
  <conditionalFormatting sqref="N40">
    <cfRule type="cellIs" dxfId="9" priority="13" operator="lessThan">
      <formula>0</formula>
    </cfRule>
  </conditionalFormatting>
  <conditionalFormatting sqref="N40:O40">
    <cfRule type="cellIs" dxfId="8" priority="12" operator="lessThan">
      <formula>0</formula>
    </cfRule>
  </conditionalFormatting>
  <conditionalFormatting sqref="P40">
    <cfRule type="cellIs" dxfId="7" priority="11" operator="lessThan">
      <formula>0</formula>
    </cfRule>
  </conditionalFormatting>
  <conditionalFormatting sqref="F41">
    <cfRule type="cellIs" dxfId="6" priority="7" operator="lessThan">
      <formula>0</formula>
    </cfRule>
  </conditionalFormatting>
  <conditionalFormatting sqref="E41">
    <cfRule type="cellIs" dxfId="5" priority="6" operator="lessThan">
      <formula>0</formula>
    </cfRule>
  </conditionalFormatting>
  <conditionalFormatting sqref="N41">
    <cfRule type="cellIs" dxfId="4" priority="5" operator="lessThan">
      <formula>0</formula>
    </cfRule>
  </conditionalFormatting>
  <conditionalFormatting sqref="N41:O41">
    <cfRule type="cellIs" dxfId="3" priority="4" operator="lessThan">
      <formula>0</formula>
    </cfRule>
  </conditionalFormatting>
  <conditionalFormatting sqref="P41">
    <cfRule type="cellIs" dxfId="2" priority="3" operator="lessThan">
      <formula>0</formula>
    </cfRule>
  </conditionalFormatting>
  <conditionalFormatting sqref="F5">
    <cfRule type="cellIs" dxfId="1" priority="2" operator="lessThan">
      <formula>0</formula>
    </cfRule>
  </conditionalFormatting>
  <conditionalFormatting sqref="G5">
    <cfRule type="cellIs" dxfId="0" priority="1" operator="lessThan">
      <formula>0</formula>
    </cfRule>
  </conditionalFormatting>
  <pageMargins left="0.23622047244094491" right="0.23622047244094491" top="0.39" bottom="0.19685039370078741" header="0.12" footer="0.15748031496062992"/>
  <pageSetup paperSize="9" scale="55" orientation="landscape" r:id="rId1"/>
  <headerFooter alignWithMargins="0">
    <oddHeader>&amp;Cפרוטוקול אישור תב"רים והלוואות מליאה מס' 10.20 מיום 30.11.20&amp;Rתב"רים - סעיף 10</oddHeader>
    <oddFooter xml:space="preserve">&amp;R&amp;Z&amp;F
</oddFooter>
  </headerFooter>
  <rowBreaks count="1" manualBreakCount="1">
    <brk id="30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ראשי</vt:lpstr>
      <vt:lpstr>ראשי!WPrint_Area_W</vt:lpstr>
    </vt:vector>
  </TitlesOfParts>
  <Company>מטה אשר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מליאה מס' 10/20 תאריך 30.11.20</dc:title>
  <dc:subject/>
  <dc:creator>פלורי</dc:creator>
  <cp:keywords/>
  <dc:description/>
  <cp:lastModifiedBy>דן תנחומא</cp:lastModifiedBy>
  <cp:lastPrinted>2020-11-30T11:02:16Z</cp:lastPrinted>
  <dcterms:created xsi:type="dcterms:W3CDTF">2017-10-01T10:47:54Z</dcterms:created>
  <dcterms:modified xsi:type="dcterms:W3CDTF">2020-11-30T13:44:17Z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