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90" yWindow="1370" windowWidth="15950" windowHeight="4790"/>
  </bookViews>
  <sheets>
    <sheet name="ראשי" sheetId="1" r:id="rId1"/>
  </sheets>
  <definedNames>
    <definedName name="_xlnm._FilterDatabase" localSheetId="0" hidden="1">ראשי!$C$4:$P$31</definedName>
    <definedName name="_xlnm.Print_Area" localSheetId="0">ראשי!$B$2:$P$30</definedName>
  </definedNames>
  <calcPr calcId="145621"/>
</workbook>
</file>

<file path=xl/calcChain.xml><?xml version="1.0" encoding="utf-8"?>
<calcChain xmlns="http://schemas.openxmlformats.org/spreadsheetml/2006/main">
  <c r="R30" i="1" l="1"/>
  <c r="S30" i="1"/>
  <c r="G23" i="1" l="1"/>
  <c r="O23" i="1" s="1"/>
  <c r="G25" i="1"/>
  <c r="O25" i="1" s="1"/>
  <c r="F12" i="1" l="1"/>
  <c r="G11" i="1" s="1"/>
  <c r="G14" i="1"/>
  <c r="O14" i="1" s="1"/>
  <c r="F26" i="1"/>
  <c r="G20" i="1"/>
  <c r="O20" i="1" s="1"/>
  <c r="F30" i="1"/>
  <c r="F29" i="1"/>
  <c r="G21" i="1" l="1"/>
  <c r="O21" i="1" s="1"/>
  <c r="G7" i="1"/>
  <c r="G9" i="1"/>
  <c r="O9" i="1" s="1"/>
  <c r="G15" i="1"/>
  <c r="O15" i="1" s="1"/>
  <c r="G16" i="1"/>
  <c r="G17" i="1"/>
  <c r="O17" i="1" s="1"/>
  <c r="O11" i="1"/>
  <c r="G22" i="1" l="1"/>
  <c r="G5" i="1"/>
  <c r="G10" i="1" l="1"/>
  <c r="O7" i="1" l="1"/>
  <c r="G6" i="1"/>
  <c r="O5" i="1"/>
  <c r="O6" i="1" l="1"/>
  <c r="G19" i="1"/>
  <c r="O19" i="1" s="1"/>
  <c r="G13" i="1"/>
  <c r="O13" i="1" s="1"/>
  <c r="O8" i="1"/>
  <c r="G26" i="1" l="1"/>
  <c r="N26" i="1"/>
  <c r="O26" i="1" l="1"/>
  <c r="Q26" i="1"/>
</calcChain>
</file>

<file path=xl/sharedStrings.xml><?xml version="1.0" encoding="utf-8"?>
<sst xmlns="http://schemas.openxmlformats.org/spreadsheetml/2006/main" count="113" uniqueCount="79">
  <si>
    <t>בנק/  משרד/   רשות / בעלות</t>
  </si>
  <si>
    <t>שם הפרויקט</t>
  </si>
  <si>
    <t>מטרה/  יעד</t>
  </si>
  <si>
    <t>בסך</t>
  </si>
  <si>
    <t>בריבית</t>
  </si>
  <si>
    <t>שנים</t>
  </si>
  <si>
    <t>צמוד</t>
  </si>
  <si>
    <t>תבר</t>
  </si>
  <si>
    <t>הערות</t>
  </si>
  <si>
    <t>סה"כ תקציבים חדשים</t>
  </si>
  <si>
    <t>סה"כ תקציב לפרויקט</t>
  </si>
  <si>
    <t>3=1+2</t>
  </si>
  <si>
    <t>פרוט מקורות קודמים</t>
  </si>
  <si>
    <t>מענק</t>
  </si>
  <si>
    <t>השתתפות</t>
  </si>
  <si>
    <t>מ.החינוך</t>
  </si>
  <si>
    <t>תוקף</t>
  </si>
  <si>
    <t>פיס</t>
  </si>
  <si>
    <t>בי'ס גלים</t>
  </si>
  <si>
    <t>מועצה</t>
  </si>
  <si>
    <t>סכום קודם</t>
  </si>
  <si>
    <t>רכישת מבנה יביל</t>
  </si>
  <si>
    <t>מליאה 9.20 מיום 02.11.20</t>
  </si>
  <si>
    <t>נגישות אקוסטית/חושית</t>
  </si>
  <si>
    <t>בי'ס חורשה</t>
  </si>
  <si>
    <t>בי'ס שיח</t>
  </si>
  <si>
    <t>התחייבות: 2020/25/101  1001342921</t>
  </si>
  <si>
    <t>התחייבות: 2020/25/250 1001345477</t>
  </si>
  <si>
    <t>מ.התחבורה</t>
  </si>
  <si>
    <t>סימון כבישים והתקני בטיחות 2019</t>
  </si>
  <si>
    <t>כבישים</t>
  </si>
  <si>
    <t>התחייבות: 1001250703</t>
  </si>
  <si>
    <t>מ.הפנים</t>
  </si>
  <si>
    <t xml:space="preserve">שיפוץ מסגד </t>
  </si>
  <si>
    <t>עראמשה</t>
  </si>
  <si>
    <t>מלגות לימודים לסטודנטים תשפ'א</t>
  </si>
  <si>
    <t>מרכז צעירים</t>
  </si>
  <si>
    <t>מענק: 2927/2020</t>
  </si>
  <si>
    <t>20.10.23</t>
  </si>
  <si>
    <t>המשרד להגנת הסביבה</t>
  </si>
  <si>
    <t>יום הנקיון הלאומי תש"פ</t>
  </si>
  <si>
    <t>איכות הסביבה</t>
  </si>
  <si>
    <t>התחייבות: 1001274555</t>
  </si>
  <si>
    <r>
      <rPr>
        <b/>
        <sz val="14"/>
        <rFont val="Arial (Hebrew)"/>
        <charset val="177"/>
      </rPr>
      <t xml:space="preserve">הגדלה - </t>
    </r>
    <r>
      <rPr>
        <sz val="14"/>
        <rFont val="Arial (Hebrew)"/>
        <charset val="177"/>
      </rPr>
      <t>התחייבות: 1000831268</t>
    </r>
  </si>
  <si>
    <t>ביטול ועדכון סעיפים  ואיחוד תברים</t>
  </si>
  <si>
    <t>תב"ר</t>
  </si>
  <si>
    <t>סכום</t>
  </si>
  <si>
    <t>לאשר</t>
  </si>
  <si>
    <t>מסעיף</t>
  </si>
  <si>
    <t>לסעיף</t>
  </si>
  <si>
    <t>הסבר</t>
  </si>
  <si>
    <t>ביצוע מ.תנועה לבי"ס ולמבני ציבור-מצובה</t>
  </si>
  <si>
    <t>הגדלה - מ.הפנים מתבר 1981 התחייבות: 1001114868</t>
  </si>
  <si>
    <t>מצובה השלמת מעגל תנועה מרכזי 2018</t>
  </si>
  <si>
    <t>הקטנה - העברת הרשאה מ.הפנים לתבר 2140</t>
  </si>
  <si>
    <t xml:space="preserve">מצובה </t>
  </si>
  <si>
    <t xml:space="preserve">הקמת גן משחקים שצ'פ </t>
  </si>
  <si>
    <t xml:space="preserve">השלמת מעגל תנועה מרכזי </t>
  </si>
  <si>
    <t>דנון</t>
  </si>
  <si>
    <t>נגב גליל</t>
  </si>
  <si>
    <t xml:space="preserve">החטיבה </t>
  </si>
  <si>
    <t xml:space="preserve">שיפוץ מקווה </t>
  </si>
  <si>
    <t>נתיב השיירה</t>
  </si>
  <si>
    <t>מ.לשרותי דת</t>
  </si>
  <si>
    <t>הנחת קו מתח גבוה - קטע 2</t>
  </si>
  <si>
    <t>מסריק</t>
  </si>
  <si>
    <t>מתוך הלוואה 2020</t>
  </si>
  <si>
    <t>30.06.21</t>
  </si>
  <si>
    <t xml:space="preserve">מערכות מים ביוב וכיבוי אש </t>
  </si>
  <si>
    <t>כפר מסריק</t>
  </si>
  <si>
    <t>היטלי השבחה ישוב</t>
  </si>
  <si>
    <t>29.09.22</t>
  </si>
  <si>
    <t>11.09.22</t>
  </si>
  <si>
    <r>
      <rPr>
        <b/>
        <sz val="14"/>
        <rFont val="Arial (Hebrew)"/>
        <charset val="177"/>
      </rPr>
      <t xml:space="preserve">הגדלה - </t>
    </r>
    <r>
      <rPr>
        <sz val="14"/>
        <rFont val="Arial (Hebrew)"/>
        <charset val="177"/>
      </rPr>
      <t>השתת. הרשות מתב"ר 1905</t>
    </r>
  </si>
  <si>
    <r>
      <rPr>
        <b/>
        <sz val="14"/>
        <rFont val="Arial (Hebrew)"/>
        <charset val="177"/>
      </rPr>
      <t>הגדלה -</t>
    </r>
    <r>
      <rPr>
        <sz val="14"/>
        <rFont val="Arial (Hebrew)"/>
        <charset val="177"/>
      </rPr>
      <t xml:space="preserve"> מקרנות הרשות 393.106- סגירת חריגה</t>
    </r>
  </si>
  <si>
    <r>
      <t xml:space="preserve">הגדלה - </t>
    </r>
    <r>
      <rPr>
        <sz val="14"/>
        <rFont val="Arial (Hebrew)"/>
        <charset val="177"/>
      </rPr>
      <t>מתקציב רגיל/דת. סגירת חריגה</t>
    </r>
  </si>
  <si>
    <r>
      <rPr>
        <b/>
        <sz val="14"/>
        <rFont val="Arial (Hebrew)"/>
        <charset val="177"/>
      </rPr>
      <t xml:space="preserve">הגדלה </t>
    </r>
    <r>
      <rPr>
        <sz val="14"/>
        <rFont val="Arial (Hebrew)"/>
        <charset val="177"/>
      </rPr>
      <t>- השתת. הרשות מתבר 1905</t>
    </r>
  </si>
  <si>
    <r>
      <rPr>
        <b/>
        <sz val="14"/>
        <rFont val="Arial (Hebrew)"/>
        <charset val="177"/>
      </rPr>
      <t xml:space="preserve">הגדלה </t>
    </r>
    <r>
      <rPr>
        <sz val="14"/>
        <rFont val="Arial (Hebrew)"/>
        <charset val="177"/>
      </rPr>
      <t>- מקרן היטלי ביוב- - סיום</t>
    </r>
  </si>
  <si>
    <t xml:space="preserve">מתקציב רגיל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</si>
</sst>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0.0%"/>
    <numFmt numFmtId="165" formatCode="_ * #,##0_ ;_ * \-#,##0_ ;_ * &quot;-&quot;??_ ;_ @_ "/>
    <numFmt numFmtId="166" formatCode="_(* #,##0_);_(* \(#,##0\);_(* &quot;-&quot;??_);_(@_)"/>
  </numFmts>
  <fonts count="24" x14ac:knownFonts="1">
    <font>
      <sz val="12"/>
      <color theme="1"/>
      <name val="Arial"/>
      <family val="2"/>
      <charset val="177"/>
      <scheme val="minor"/>
    </font>
    <font>
      <sz val="10"/>
      <name val="Arial"/>
      <family val="2"/>
    </font>
    <font>
      <sz val="10"/>
      <name val="Arial (Hebrew)"/>
      <charset val="177"/>
    </font>
    <font>
      <sz val="14"/>
      <color theme="1"/>
      <name val="Arial"/>
      <family val="2"/>
      <charset val="177"/>
      <scheme val="minor"/>
    </font>
    <font>
      <sz val="14"/>
      <name val="Arial"/>
      <family val="2"/>
    </font>
    <font>
      <b/>
      <sz val="14"/>
      <name val="Arial"/>
      <family val="2"/>
    </font>
    <font>
      <b/>
      <sz val="14"/>
      <color rgb="FF7030A0"/>
      <name val="Arial (Hebrew)"/>
      <family val="2"/>
      <charset val="177"/>
    </font>
    <font>
      <b/>
      <sz val="14"/>
      <name val="Arial (Hebrew)"/>
      <family val="2"/>
      <charset val="177"/>
    </font>
    <font>
      <sz val="14"/>
      <name val="Arial (Hebrew)"/>
      <charset val="177"/>
    </font>
    <font>
      <b/>
      <u/>
      <sz val="14"/>
      <color rgb="FF7030A0"/>
      <name val="David Transparent"/>
      <charset val="177"/>
    </font>
    <font>
      <sz val="14"/>
      <name val="Arial (Hebrew)"/>
      <family val="2"/>
      <charset val="177"/>
    </font>
    <font>
      <b/>
      <sz val="14"/>
      <name val="Arial (Hebrew)"/>
      <charset val="177"/>
    </font>
    <font>
      <b/>
      <sz val="14"/>
      <color rgb="FF002060"/>
      <name val="Arial"/>
      <family val="2"/>
    </font>
    <font>
      <b/>
      <u/>
      <sz val="20"/>
      <color rgb="FF7030A0"/>
      <name val="David Transparent"/>
      <charset val="177"/>
    </font>
    <font>
      <b/>
      <sz val="14"/>
      <color theme="1"/>
      <name val="Arial"/>
      <family val="2"/>
      <scheme val="minor"/>
    </font>
    <font>
      <b/>
      <sz val="10"/>
      <color rgb="FF7030A0"/>
      <name val="Arial (Hebrew)"/>
      <family val="2"/>
      <charset val="177"/>
    </font>
    <font>
      <b/>
      <sz val="12"/>
      <color rgb="FF7030A0"/>
      <name val="Arial (Hebrew)"/>
      <family val="2"/>
      <charset val="177"/>
    </font>
    <font>
      <sz val="12"/>
      <color theme="1"/>
      <name val="Arial"/>
      <family val="2"/>
      <charset val="177"/>
      <scheme val="minor"/>
    </font>
    <font>
      <b/>
      <sz val="12"/>
      <color theme="1"/>
      <name val="Arial"/>
      <family val="2"/>
      <charset val="177"/>
      <scheme val="minor"/>
    </font>
    <font>
      <b/>
      <u/>
      <sz val="15"/>
      <color rgb="FFFF0000"/>
      <name val="Arial"/>
      <family val="2"/>
      <charset val="177"/>
      <scheme val="minor"/>
    </font>
    <font>
      <u/>
      <sz val="12"/>
      <color theme="1"/>
      <name val="Arial"/>
      <family val="2"/>
      <charset val="177"/>
      <scheme val="minor"/>
    </font>
    <font>
      <b/>
      <u/>
      <sz val="12"/>
      <color theme="1"/>
      <name val="Arial"/>
      <family val="2"/>
      <scheme val="minor"/>
    </font>
    <font>
      <b/>
      <u/>
      <sz val="12"/>
      <color rgb="FFFF0000"/>
      <name val="Arial"/>
      <family val="2"/>
      <scheme val="minor"/>
    </font>
    <font>
      <sz val="14"/>
      <color theme="1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50">
    <border>
      <left/>
      <right/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17" fillId="0" borderId="0" applyFont="0" applyFill="0" applyBorder="0" applyAlignment="0" applyProtection="0"/>
  </cellStyleXfs>
  <cellXfs count="175">
    <xf numFmtId="0" fontId="0" fillId="0" borderId="0" xfId="0"/>
    <xf numFmtId="0" fontId="3" fillId="0" borderId="0" xfId="0" applyFont="1"/>
    <xf numFmtId="0" fontId="4" fillId="0" borderId="0" xfId="1" applyFont="1"/>
    <xf numFmtId="0" fontId="4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0" fontId="6" fillId="5" borderId="7" xfId="1" applyFont="1" applyFill="1" applyBorder="1" applyAlignment="1">
      <alignment horizontal="center" vertical="center" wrapText="1"/>
    </xf>
    <xf numFmtId="165" fontId="7" fillId="5" borderId="8" xfId="2" applyNumberFormat="1" applyFont="1" applyFill="1" applyBorder="1" applyAlignment="1">
      <alignment horizontal="center" vertical="center" wrapText="1"/>
    </xf>
    <xf numFmtId="165" fontId="7" fillId="5" borderId="6" xfId="2" applyNumberFormat="1" applyFont="1" applyFill="1" applyBorder="1" applyAlignment="1">
      <alignment horizontal="center" vertical="center" wrapText="1"/>
    </xf>
    <xf numFmtId="0" fontId="6" fillId="5" borderId="9" xfId="1" applyFont="1" applyFill="1" applyBorder="1" applyAlignment="1">
      <alignment horizontal="center" vertical="center" wrapText="1"/>
    </xf>
    <xf numFmtId="0" fontId="6" fillId="5" borderId="6" xfId="1" applyFont="1" applyFill="1" applyBorder="1" applyAlignment="1">
      <alignment horizontal="center" vertical="center" wrapText="1"/>
    </xf>
    <xf numFmtId="165" fontId="6" fillId="3" borderId="13" xfId="2" applyNumberFormat="1" applyFont="1" applyFill="1" applyBorder="1" applyAlignment="1">
      <alignment horizontal="center" vertical="center" wrapText="1"/>
    </xf>
    <xf numFmtId="165" fontId="6" fillId="6" borderId="11" xfId="2" applyNumberFormat="1" applyFont="1" applyFill="1" applyBorder="1" applyAlignment="1">
      <alignment horizontal="center" vertical="center" wrapText="1"/>
    </xf>
    <xf numFmtId="0" fontId="5" fillId="2" borderId="15" xfId="1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0" applyFont="1" applyBorder="1"/>
    <xf numFmtId="0" fontId="9" fillId="0" borderId="0" xfId="1" applyFont="1" applyAlignment="1">
      <alignment horizontal="center"/>
    </xf>
    <xf numFmtId="0" fontId="3" fillId="0" borderId="14" xfId="0" applyFont="1" applyBorder="1"/>
    <xf numFmtId="165" fontId="5" fillId="4" borderId="4" xfId="2" applyNumberFormat="1" applyFont="1" applyFill="1" applyBorder="1" applyAlignment="1">
      <alignment vertical="center" wrapText="1"/>
    </xf>
    <xf numFmtId="165" fontId="5" fillId="5" borderId="5" xfId="2" applyNumberFormat="1" applyFont="1" applyFill="1" applyBorder="1" applyAlignment="1">
      <alignment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3" fillId="7" borderId="0" xfId="1" applyFont="1" applyFill="1" applyAlignment="1">
      <alignment horizontal="center"/>
    </xf>
    <xf numFmtId="164" fontId="15" fillId="5" borderId="13" xfId="1" applyNumberFormat="1" applyFont="1" applyFill="1" applyBorder="1" applyAlignment="1">
      <alignment horizontal="center" vertical="center" wrapText="1"/>
    </xf>
    <xf numFmtId="0" fontId="15" fillId="5" borderId="10" xfId="1" applyFont="1" applyFill="1" applyBorder="1" applyAlignment="1">
      <alignment horizontal="center" vertical="center" wrapText="1"/>
    </xf>
    <xf numFmtId="0" fontId="15" fillId="5" borderId="6" xfId="1" applyFont="1" applyFill="1" applyBorder="1" applyAlignment="1">
      <alignment horizontal="center" vertical="center" wrapText="1"/>
    </xf>
    <xf numFmtId="0" fontId="6" fillId="3" borderId="1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165" fontId="5" fillId="4" borderId="20" xfId="2" applyNumberFormat="1" applyFont="1" applyFill="1" applyBorder="1" applyAlignment="1">
      <alignment vertical="center" wrapText="1"/>
    </xf>
    <xf numFmtId="0" fontId="6" fillId="4" borderId="23" xfId="1" applyFont="1" applyFill="1" applyBorder="1" applyAlignment="1">
      <alignment horizontal="center" vertical="center"/>
    </xf>
    <xf numFmtId="0" fontId="8" fillId="0" borderId="23" xfId="1" applyFont="1" applyFill="1" applyBorder="1" applyAlignment="1">
      <alignment horizontal="center" vertical="center" wrapText="1"/>
    </xf>
    <xf numFmtId="0" fontId="8" fillId="0" borderId="25" xfId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165" fontId="3" fillId="0" borderId="0" xfId="0" applyNumberFormat="1" applyFont="1" applyBorder="1"/>
    <xf numFmtId="165" fontId="14" fillId="0" borderId="21" xfId="0" applyNumberFormat="1" applyFont="1" applyBorder="1" applyAlignment="1">
      <alignment horizontal="center"/>
    </xf>
    <xf numFmtId="165" fontId="14" fillId="0" borderId="26" xfId="0" applyNumberFormat="1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0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165" fontId="12" fillId="8" borderId="1" xfId="2" applyNumberFormat="1" applyFont="1" applyFill="1" applyBorder="1" applyAlignment="1">
      <alignment horizontal="center" vertical="center" wrapText="1"/>
    </xf>
    <xf numFmtId="0" fontId="16" fillId="5" borderId="7" xfId="1" applyFont="1" applyFill="1" applyBorder="1" applyAlignment="1">
      <alignment horizontal="center" vertical="center" wrapText="1"/>
    </xf>
    <xf numFmtId="0" fontId="4" fillId="1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165" fontId="0" fillId="3" borderId="0" xfId="0" applyNumberFormat="1" applyFont="1" applyFill="1" applyAlignment="1">
      <alignment horizontal="right"/>
    </xf>
    <xf numFmtId="0" fontId="6" fillId="4" borderId="3" xfId="1" applyFont="1" applyFill="1" applyBorder="1" applyAlignment="1">
      <alignment horizontal="center" vertical="center"/>
    </xf>
    <xf numFmtId="0" fontId="7" fillId="4" borderId="3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165" fontId="12" fillId="8" borderId="12" xfId="2" applyNumberFormat="1" applyFont="1" applyFill="1" applyBorder="1" applyAlignment="1">
      <alignment vertical="center" wrapText="1"/>
    </xf>
    <xf numFmtId="165" fontId="12" fillId="8" borderId="33" xfId="2" applyNumberFormat="1" applyFont="1" applyFill="1" applyBorder="1" applyAlignment="1">
      <alignment vertical="center" wrapText="1"/>
    </xf>
    <xf numFmtId="1" fontId="7" fillId="9" borderId="3" xfId="1" applyNumberFormat="1" applyFont="1" applyFill="1" applyBorder="1" applyAlignment="1">
      <alignment horizontal="center" vertical="center"/>
    </xf>
    <xf numFmtId="14" fontId="5" fillId="0" borderId="5" xfId="1" applyNumberFormat="1" applyFont="1" applyBorder="1" applyAlignment="1">
      <alignment horizontal="center" vertical="center"/>
    </xf>
    <xf numFmtId="165" fontId="12" fillId="8" borderId="12" xfId="2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0" fillId="0" borderId="3" xfId="1" applyFont="1" applyFill="1" applyBorder="1" applyAlignment="1">
      <alignment horizontal="center" vertical="center" wrapText="1"/>
    </xf>
    <xf numFmtId="0" fontId="7" fillId="4" borderId="23" xfId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20" fillId="5" borderId="38" xfId="0" applyFont="1" applyFill="1" applyBorder="1" applyAlignment="1">
      <alignment horizontal="center" vertical="center"/>
    </xf>
    <xf numFmtId="0" fontId="21" fillId="5" borderId="10" xfId="0" applyFont="1" applyFill="1" applyBorder="1" applyAlignment="1">
      <alignment horizontal="center" vertical="center"/>
    </xf>
    <xf numFmtId="0" fontId="21" fillId="5" borderId="10" xfId="0" applyFont="1" applyFill="1" applyBorder="1" applyAlignment="1">
      <alignment horizontal="right" vertical="center"/>
    </xf>
    <xf numFmtId="0" fontId="22" fillId="5" borderId="10" xfId="0" applyFont="1" applyFill="1" applyBorder="1" applyAlignment="1">
      <alignment horizontal="center" vertical="center"/>
    </xf>
    <xf numFmtId="0" fontId="0" fillId="4" borderId="41" xfId="0" applyFont="1" applyFill="1" applyBorder="1" applyAlignment="1">
      <alignment horizontal="center" vertical="center"/>
    </xf>
    <xf numFmtId="0" fontId="23" fillId="4" borderId="41" xfId="0" applyFont="1" applyFill="1" applyBorder="1" applyAlignment="1">
      <alignment horizontal="center" vertical="center"/>
    </xf>
    <xf numFmtId="166" fontId="23" fillId="4" borderId="41" xfId="5" applyNumberFormat="1" applyFont="1" applyFill="1" applyBorder="1" applyAlignment="1">
      <alignment horizontal="center" vertical="center"/>
    </xf>
    <xf numFmtId="0" fontId="0" fillId="4" borderId="42" xfId="0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9" fillId="0" borderId="0" xfId="0" applyFont="1" applyFill="1" applyBorder="1" applyAlignment="1">
      <alignment horizontal="right"/>
    </xf>
    <xf numFmtId="0" fontId="23" fillId="4" borderId="41" xfId="0" applyFont="1" applyFill="1" applyBorder="1" applyAlignment="1">
      <alignment horizontal="center" vertical="center" wrapText="1"/>
    </xf>
    <xf numFmtId="0" fontId="6" fillId="4" borderId="43" xfId="1" applyFont="1" applyFill="1" applyBorder="1" applyAlignment="1">
      <alignment horizontal="center" vertical="center"/>
    </xf>
    <xf numFmtId="0" fontId="8" fillId="0" borderId="46" xfId="1" applyFont="1" applyFill="1" applyBorder="1" applyAlignment="1">
      <alignment horizontal="center" vertical="center" wrapText="1"/>
    </xf>
    <xf numFmtId="165" fontId="12" fillId="8" borderId="47" xfId="2" applyNumberFormat="1" applyFont="1" applyFill="1" applyBorder="1" applyAlignment="1">
      <alignment vertical="center" wrapText="1"/>
    </xf>
    <xf numFmtId="0" fontId="8" fillId="0" borderId="48" xfId="1" applyFont="1" applyFill="1" applyBorder="1" applyAlignment="1">
      <alignment horizontal="center" vertical="center" wrapText="1"/>
    </xf>
    <xf numFmtId="0" fontId="7" fillId="4" borderId="43" xfId="1" applyFont="1" applyFill="1" applyBorder="1" applyAlignment="1">
      <alignment horizontal="center" vertical="center" wrapText="1"/>
    </xf>
    <xf numFmtId="0" fontId="10" fillId="0" borderId="43" xfId="1" applyFont="1" applyFill="1" applyBorder="1" applyAlignment="1">
      <alignment horizontal="center" vertical="center" wrapText="1"/>
    </xf>
    <xf numFmtId="0" fontId="4" fillId="10" borderId="0" xfId="1" applyFont="1" applyFill="1" applyBorder="1" applyAlignment="1">
      <alignment horizontal="center" vertical="center" wrapText="1"/>
    </xf>
    <xf numFmtId="165" fontId="5" fillId="4" borderId="14" xfId="2" applyNumberFormat="1" applyFont="1" applyFill="1" applyBorder="1" applyAlignment="1">
      <alignment vertical="center" wrapText="1"/>
    </xf>
    <xf numFmtId="0" fontId="8" fillId="0" borderId="0" xfId="1" applyFont="1" applyFill="1" applyBorder="1" applyAlignment="1">
      <alignment horizontal="center" vertical="center" wrapText="1"/>
    </xf>
    <xf numFmtId="14" fontId="5" fillId="0" borderId="45" xfId="1" applyNumberFormat="1" applyFont="1" applyBorder="1" applyAlignment="1">
      <alignment horizontal="center" vertical="center"/>
    </xf>
    <xf numFmtId="1" fontId="7" fillId="9" borderId="43" xfId="1" applyNumberFormat="1" applyFont="1" applyFill="1" applyBorder="1" applyAlignment="1">
      <alignment horizontal="center" vertical="center"/>
    </xf>
    <xf numFmtId="165" fontId="12" fillId="8" borderId="44" xfId="2" applyNumberFormat="1" applyFont="1" applyFill="1" applyBorder="1" applyAlignment="1">
      <alignment horizontal="center" vertical="center" wrapText="1"/>
    </xf>
    <xf numFmtId="0" fontId="21" fillId="10" borderId="0" xfId="0" applyFont="1" applyFill="1" applyBorder="1" applyAlignment="1">
      <alignment horizontal="center"/>
    </xf>
    <xf numFmtId="0" fontId="0" fillId="10" borderId="0" xfId="0" applyFont="1" applyFill="1" applyAlignment="1">
      <alignment horizontal="center"/>
    </xf>
    <xf numFmtId="0" fontId="0" fillId="10" borderId="0" xfId="0" applyFont="1" applyFill="1" applyAlignment="1">
      <alignment horizontal="center" vertical="center"/>
    </xf>
    <xf numFmtId="0" fontId="0" fillId="10" borderId="0" xfId="0" applyFont="1" applyFill="1" applyAlignment="1">
      <alignment horizontal="right" vertical="center"/>
    </xf>
    <xf numFmtId="0" fontId="8" fillId="0" borderId="1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14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Alignment="1">
      <alignment wrapText="1"/>
    </xf>
    <xf numFmtId="1" fontId="7" fillId="11" borderId="3" xfId="1" applyNumberFormat="1" applyFont="1" applyFill="1" applyBorder="1" applyAlignment="1">
      <alignment horizontal="center" vertical="center"/>
    </xf>
    <xf numFmtId="0" fontId="6" fillId="4" borderId="3" xfId="1" applyFont="1" applyFill="1" applyBorder="1" applyAlignment="1">
      <alignment vertical="center"/>
    </xf>
    <xf numFmtId="0" fontId="6" fillId="4" borderId="49" xfId="1" applyFont="1" applyFill="1" applyBorder="1" applyAlignment="1">
      <alignment vertical="center"/>
    </xf>
    <xf numFmtId="165" fontId="3" fillId="3" borderId="0" xfId="0" applyNumberFormat="1" applyFont="1" applyFill="1"/>
    <xf numFmtId="165" fontId="5" fillId="5" borderId="22" xfId="2" applyNumberFormat="1" applyFont="1" applyFill="1" applyBorder="1" applyAlignment="1">
      <alignment horizontal="center" vertical="center" wrapText="1"/>
    </xf>
    <xf numFmtId="165" fontId="5" fillId="5" borderId="5" xfId="2" applyNumberFormat="1" applyFont="1" applyFill="1" applyBorder="1" applyAlignment="1">
      <alignment horizontal="center" vertical="center" wrapText="1"/>
    </xf>
    <xf numFmtId="0" fontId="10" fillId="0" borderId="19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165" fontId="5" fillId="5" borderId="45" xfId="2" applyNumberFormat="1" applyFont="1" applyFill="1" applyBorder="1" applyAlignment="1">
      <alignment horizontal="center" vertical="center" wrapText="1"/>
    </xf>
    <xf numFmtId="0" fontId="6" fillId="4" borderId="19" xfId="1" applyFont="1" applyFill="1" applyBorder="1" applyAlignment="1">
      <alignment horizontal="center" vertical="center"/>
    </xf>
    <xf numFmtId="0" fontId="6" fillId="4" borderId="43" xfId="1" applyFont="1" applyFill="1" applyBorder="1" applyAlignment="1">
      <alignment horizontal="center" vertical="center"/>
    </xf>
    <xf numFmtId="0" fontId="6" fillId="4" borderId="3" xfId="1" applyFont="1" applyFill="1" applyBorder="1" applyAlignment="1">
      <alignment horizontal="center" vertical="center"/>
    </xf>
    <xf numFmtId="0" fontId="7" fillId="4" borderId="19" xfId="1" applyFont="1" applyFill="1" applyBorder="1" applyAlignment="1">
      <alignment horizontal="center" vertical="center" wrapText="1"/>
    </xf>
    <xf numFmtId="0" fontId="7" fillId="4" borderId="43" xfId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0" fontId="10" fillId="0" borderId="43" xfId="1" applyFont="1" applyFill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43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165" fontId="5" fillId="4" borderId="24" xfId="2" applyNumberFormat="1" applyFont="1" applyFill="1" applyBorder="1" applyAlignment="1">
      <alignment horizontal="center" vertical="center" wrapText="1"/>
    </xf>
    <xf numFmtId="165" fontId="5" fillId="4" borderId="44" xfId="2" applyNumberFormat="1" applyFont="1" applyFill="1" applyBorder="1" applyAlignment="1">
      <alignment horizontal="center" vertical="center" wrapText="1"/>
    </xf>
    <xf numFmtId="165" fontId="5" fillId="4" borderId="12" xfId="2" applyNumberFormat="1" applyFont="1" applyFill="1" applyBorder="1" applyAlignment="1">
      <alignment horizontal="center" vertical="center" wrapText="1"/>
    </xf>
    <xf numFmtId="165" fontId="5" fillId="5" borderId="37" xfId="2" applyNumberFormat="1" applyFont="1" applyFill="1" applyBorder="1" applyAlignment="1">
      <alignment horizontal="center" vertical="center" wrapText="1"/>
    </xf>
    <xf numFmtId="165" fontId="12" fillId="8" borderId="22" xfId="2" applyNumberFormat="1" applyFont="1" applyFill="1" applyBorder="1" applyAlignment="1">
      <alignment horizontal="center" vertical="center" wrapText="1"/>
    </xf>
    <xf numFmtId="165" fontId="12" fillId="8" borderId="45" xfId="2" applyNumberFormat="1" applyFont="1" applyFill="1" applyBorder="1" applyAlignment="1">
      <alignment horizontal="center" vertical="center" wrapText="1"/>
    </xf>
    <xf numFmtId="165" fontId="12" fillId="8" borderId="5" xfId="2" applyNumberFormat="1" applyFont="1" applyFill="1" applyBorder="1" applyAlignment="1">
      <alignment horizontal="center" vertical="center" wrapText="1"/>
    </xf>
    <xf numFmtId="3" fontId="11" fillId="0" borderId="27" xfId="1" applyNumberFormat="1" applyFont="1" applyBorder="1" applyAlignment="1">
      <alignment horizontal="center" vertical="center"/>
    </xf>
    <xf numFmtId="3" fontId="11" fillId="0" borderId="28" xfId="1" applyNumberFormat="1" applyFont="1" applyBorder="1" applyAlignment="1">
      <alignment horizontal="center" vertical="center"/>
    </xf>
    <xf numFmtId="3" fontId="11" fillId="0" borderId="29" xfId="1" applyNumberFormat="1" applyFont="1" applyBorder="1" applyAlignment="1">
      <alignment horizontal="center" vertical="center"/>
    </xf>
    <xf numFmtId="3" fontId="11" fillId="0" borderId="34" xfId="1" applyNumberFormat="1" applyFont="1" applyBorder="1" applyAlignment="1">
      <alignment horizontal="center" vertical="center"/>
    </xf>
    <xf numFmtId="3" fontId="11" fillId="0" borderId="35" xfId="1" applyNumberFormat="1" applyFont="1" applyBorder="1" applyAlignment="1">
      <alignment horizontal="center" vertical="center"/>
    </xf>
    <xf numFmtId="3" fontId="11" fillId="0" borderId="36" xfId="1" applyNumberFormat="1" applyFont="1" applyBorder="1" applyAlignment="1">
      <alignment horizontal="center" vertical="center"/>
    </xf>
    <xf numFmtId="3" fontId="11" fillId="0" borderId="4" xfId="1" applyNumberFormat="1" applyFont="1" applyBorder="1" applyAlignment="1">
      <alignment horizontal="center" vertical="center"/>
    </xf>
    <xf numFmtId="3" fontId="11" fillId="0" borderId="2" xfId="1" applyNumberFormat="1" applyFont="1" applyBorder="1" applyAlignment="1">
      <alignment horizontal="center" vertical="center"/>
    </xf>
    <xf numFmtId="3" fontId="11" fillId="0" borderId="1" xfId="1" applyNumberFormat="1" applyFont="1" applyBorder="1" applyAlignment="1">
      <alignment horizontal="center" vertical="center"/>
    </xf>
    <xf numFmtId="0" fontId="8" fillId="0" borderId="24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14" fontId="5" fillId="0" borderId="22" xfId="1" applyNumberFormat="1" applyFont="1" applyBorder="1" applyAlignment="1">
      <alignment horizontal="center" vertical="center"/>
    </xf>
    <xf numFmtId="14" fontId="5" fillId="0" borderId="5" xfId="1" applyNumberFormat="1" applyFont="1" applyBorder="1" applyAlignment="1">
      <alignment horizontal="center" vertical="center"/>
    </xf>
    <xf numFmtId="165" fontId="12" fillId="8" borderId="24" xfId="2" applyNumberFormat="1" applyFont="1" applyFill="1" applyBorder="1" applyAlignment="1">
      <alignment horizontal="center" vertical="center" wrapText="1"/>
    </xf>
    <xf numFmtId="165" fontId="12" fillId="8" borderId="12" xfId="2" applyNumberFormat="1" applyFont="1" applyFill="1" applyBorder="1" applyAlignment="1">
      <alignment horizontal="center" vertical="center" wrapText="1"/>
    </xf>
    <xf numFmtId="1" fontId="7" fillId="11" borderId="15" xfId="1" applyNumberFormat="1" applyFont="1" applyFill="1" applyBorder="1" applyAlignment="1">
      <alignment horizontal="center" vertical="center"/>
    </xf>
    <xf numFmtId="1" fontId="7" fillId="11" borderId="3" xfId="1" applyNumberFormat="1" applyFont="1" applyFill="1" applyBorder="1" applyAlignment="1">
      <alignment horizontal="center" vertical="center"/>
    </xf>
    <xf numFmtId="3" fontId="11" fillId="0" borderId="16" xfId="1" applyNumberFormat="1" applyFont="1" applyBorder="1" applyAlignment="1">
      <alignment horizontal="center" vertical="center"/>
    </xf>
    <xf numFmtId="3" fontId="11" fillId="0" borderId="17" xfId="1" applyNumberFormat="1" applyFont="1" applyBorder="1" applyAlignment="1">
      <alignment horizontal="center" vertical="center"/>
    </xf>
    <xf numFmtId="3" fontId="11" fillId="0" borderId="18" xfId="1" applyNumberFormat="1" applyFont="1" applyBorder="1" applyAlignment="1">
      <alignment horizontal="center" vertical="center"/>
    </xf>
    <xf numFmtId="3" fontId="11" fillId="0" borderId="30" xfId="1" applyNumberFormat="1" applyFont="1" applyBorder="1" applyAlignment="1">
      <alignment horizontal="center" vertical="center"/>
    </xf>
    <xf numFmtId="3" fontId="11" fillId="0" borderId="31" xfId="1" applyNumberFormat="1" applyFont="1" applyBorder="1" applyAlignment="1">
      <alignment horizontal="center" vertical="center"/>
    </xf>
    <xf numFmtId="3" fontId="11" fillId="0" borderId="32" xfId="1" applyNumberFormat="1" applyFont="1" applyBorder="1" applyAlignment="1">
      <alignment horizontal="center" vertical="center"/>
    </xf>
    <xf numFmtId="1" fontId="7" fillId="9" borderId="15" xfId="1" applyNumberFormat="1" applyFont="1" applyFill="1" applyBorder="1" applyAlignment="1">
      <alignment horizontal="center" vertical="center"/>
    </xf>
    <xf numFmtId="1" fontId="7" fillId="9" borderId="3" xfId="1" applyNumberFormat="1" applyFont="1" applyFill="1" applyBorder="1" applyAlignment="1">
      <alignment horizontal="center" vertical="center"/>
    </xf>
    <xf numFmtId="0" fontId="21" fillId="5" borderId="39" xfId="0" applyFont="1" applyFill="1" applyBorder="1" applyAlignment="1">
      <alignment horizontal="center" vertical="center"/>
    </xf>
    <xf numFmtId="0" fontId="21" fillId="5" borderId="40" xfId="0" applyFont="1" applyFill="1" applyBorder="1" applyAlignment="1">
      <alignment horizontal="center" vertical="center"/>
    </xf>
    <xf numFmtId="0" fontId="21" fillId="5" borderId="9" xfId="0" applyFont="1" applyFill="1" applyBorder="1" applyAlignment="1">
      <alignment horizontal="center" vertical="center"/>
    </xf>
    <xf numFmtId="0" fontId="21" fillId="5" borderId="11" xfId="0" applyFont="1" applyFill="1" applyBorder="1" applyAlignment="1">
      <alignment horizontal="center" vertical="center"/>
    </xf>
    <xf numFmtId="3" fontId="11" fillId="0" borderId="14" xfId="1" applyNumberFormat="1" applyFont="1" applyBorder="1" applyAlignment="1">
      <alignment horizontal="center" vertical="center"/>
    </xf>
    <xf numFmtId="3" fontId="11" fillId="0" borderId="0" xfId="1" applyNumberFormat="1" applyFont="1" applyBorder="1" applyAlignment="1">
      <alignment horizontal="center" vertical="center"/>
    </xf>
    <xf numFmtId="3" fontId="11" fillId="0" borderId="46" xfId="1" applyNumberFormat="1" applyFont="1" applyBorder="1" applyAlignment="1">
      <alignment horizontal="center" vertical="center"/>
    </xf>
    <xf numFmtId="0" fontId="8" fillId="0" borderId="44" xfId="1" applyFont="1" applyFill="1" applyBorder="1" applyAlignment="1">
      <alignment horizontal="center" vertical="center" wrapText="1"/>
    </xf>
    <xf numFmtId="14" fontId="5" fillId="0" borderId="45" xfId="1" applyNumberFormat="1" applyFont="1" applyBorder="1" applyAlignment="1">
      <alignment horizontal="center" vertical="center"/>
    </xf>
    <xf numFmtId="1" fontId="7" fillId="11" borderId="43" xfId="1" applyNumberFormat="1" applyFont="1" applyFill="1" applyBorder="1" applyAlignment="1">
      <alignment horizontal="center" vertical="center"/>
    </xf>
    <xf numFmtId="14" fontId="5" fillId="0" borderId="22" xfId="1" applyNumberFormat="1" applyFont="1" applyBorder="1" applyAlignment="1">
      <alignment horizontal="center" vertical="center" wrapText="1"/>
    </xf>
    <xf numFmtId="14" fontId="5" fillId="0" borderId="45" xfId="1" applyNumberFormat="1" applyFont="1" applyBorder="1" applyAlignment="1">
      <alignment horizontal="center" vertical="center" wrapText="1"/>
    </xf>
    <xf numFmtId="1" fontId="7" fillId="11" borderId="15" xfId="1" applyNumberFormat="1" applyFont="1" applyFill="1" applyBorder="1" applyAlignment="1">
      <alignment horizontal="center" vertical="center" wrapText="1"/>
    </xf>
    <xf numFmtId="1" fontId="7" fillId="11" borderId="43" xfId="1" applyNumberFormat="1" applyFont="1" applyFill="1" applyBorder="1" applyAlignment="1">
      <alignment horizontal="center" vertical="center" wrapText="1"/>
    </xf>
    <xf numFmtId="0" fontId="23" fillId="4" borderId="39" xfId="0" applyFont="1" applyFill="1" applyBorder="1" applyAlignment="1">
      <alignment horizontal="center" vertical="center"/>
    </xf>
    <xf numFmtId="0" fontId="23" fillId="4" borderId="40" xfId="0" applyFont="1" applyFill="1" applyBorder="1" applyAlignment="1">
      <alignment horizontal="center" vertical="center"/>
    </xf>
    <xf numFmtId="0" fontId="23" fillId="4" borderId="39" xfId="0" applyFont="1" applyFill="1" applyBorder="1" applyAlignment="1">
      <alignment horizontal="center" vertical="center" wrapText="1"/>
    </xf>
    <xf numFmtId="0" fontId="23" fillId="4" borderId="9" xfId="0" applyFont="1" applyFill="1" applyBorder="1" applyAlignment="1">
      <alignment horizontal="center" vertical="center" wrapText="1"/>
    </xf>
    <xf numFmtId="0" fontId="23" fillId="4" borderId="11" xfId="0" applyFont="1" applyFill="1" applyBorder="1" applyAlignment="1">
      <alignment horizontal="center" vertical="center" wrapText="1"/>
    </xf>
    <xf numFmtId="0" fontId="23" fillId="4" borderId="9" xfId="0" applyFont="1" applyFill="1" applyBorder="1" applyAlignment="1">
      <alignment horizontal="center" vertical="center"/>
    </xf>
    <xf numFmtId="0" fontId="23" fillId="4" borderId="11" xfId="0" applyFont="1" applyFill="1" applyBorder="1" applyAlignment="1">
      <alignment horizontal="center" vertical="center"/>
    </xf>
    <xf numFmtId="0" fontId="6" fillId="4" borderId="15" xfId="1" applyFont="1" applyFill="1" applyBorder="1" applyAlignment="1">
      <alignment horizontal="center" vertical="center"/>
    </xf>
    <xf numFmtId="0" fontId="6" fillId="4" borderId="19" xfId="1" applyFont="1" applyFill="1" applyBorder="1" applyAlignment="1">
      <alignment horizontal="center" vertical="center" wrapText="1"/>
    </xf>
    <xf numFmtId="0" fontId="6" fillId="4" borderId="43" xfId="1" applyFont="1" applyFill="1" applyBorder="1" applyAlignment="1">
      <alignment horizontal="center" vertical="center" wrapText="1"/>
    </xf>
    <xf numFmtId="3" fontId="11" fillId="0" borderId="34" xfId="1" applyNumberFormat="1" applyFont="1" applyBorder="1" applyAlignment="1">
      <alignment horizontal="center" vertical="center" wrapText="1"/>
    </xf>
    <xf numFmtId="3" fontId="11" fillId="0" borderId="35" xfId="1" applyNumberFormat="1" applyFont="1" applyBorder="1" applyAlignment="1">
      <alignment horizontal="center" vertical="center" wrapText="1"/>
    </xf>
    <xf numFmtId="3" fontId="11" fillId="0" borderId="36" xfId="1" applyNumberFormat="1" applyFont="1" applyBorder="1" applyAlignment="1">
      <alignment horizontal="center" vertical="center" wrapText="1"/>
    </xf>
    <xf numFmtId="3" fontId="11" fillId="0" borderId="14" xfId="1" applyNumberFormat="1" applyFont="1" applyBorder="1" applyAlignment="1">
      <alignment horizontal="center" vertical="center" wrapText="1"/>
    </xf>
    <xf numFmtId="3" fontId="11" fillId="0" borderId="0" xfId="1" applyNumberFormat="1" applyFont="1" applyBorder="1" applyAlignment="1">
      <alignment horizontal="center" vertical="center" wrapText="1"/>
    </xf>
    <xf numFmtId="3" fontId="11" fillId="0" borderId="46" xfId="1" applyNumberFormat="1" applyFont="1" applyBorder="1" applyAlignment="1">
      <alignment horizontal="center" vertical="center" wrapText="1"/>
    </xf>
  </cellXfs>
  <cellStyles count="6">
    <cellStyle name="Comma" xfId="5" builtinId="3"/>
    <cellStyle name="Comma 2" xfId="3"/>
    <cellStyle name="Comma 3" xfId="2"/>
    <cellStyle name="Normal" xfId="0" builtinId="0"/>
    <cellStyle name="Normal 2" xfId="4"/>
    <cellStyle name="Normal 3" xfId="1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"/>
  <sheetViews>
    <sheetView rightToLeft="1" tabSelected="1" zoomScale="70" zoomScaleNormal="70" zoomScalePageLayoutView="80" workbookViewId="0">
      <pane ySplit="4" topLeftCell="A5" activePane="bottomLeft" state="frozen"/>
      <selection pane="bottomLeft" activeCell="K9" sqref="K9:K10"/>
    </sheetView>
  </sheetViews>
  <sheetFormatPr defaultColWidth="8.84375" defaultRowHeight="17.5" x14ac:dyDescent="0.35"/>
  <cols>
    <col min="1" max="1" width="2" style="1" customWidth="1"/>
    <col min="2" max="2" width="3.84375" style="13" customWidth="1"/>
    <col min="3" max="3" width="15.07421875" style="13" customWidth="1"/>
    <col min="4" max="4" width="27.07421875" style="4" customWidth="1"/>
    <col min="5" max="5" width="12.07421875" style="4" customWidth="1"/>
    <col min="6" max="6" width="12.69140625" style="4" customWidth="1"/>
    <col min="7" max="7" width="12.4609375" style="4" customWidth="1"/>
    <col min="8" max="9" width="5" style="1" customWidth="1"/>
    <col min="10" max="10" width="1.4609375" style="1" customWidth="1"/>
    <col min="11" max="11" width="38.3046875" style="1" customWidth="1"/>
    <col min="12" max="12" width="11.4609375" style="4" customWidth="1"/>
    <col min="13" max="13" width="8.69140625" style="4" customWidth="1"/>
    <col min="14" max="14" width="13.23046875" style="4" customWidth="1"/>
    <col min="15" max="15" width="13.84375" style="4" customWidth="1"/>
    <col min="16" max="16" width="10.4609375" style="1" customWidth="1"/>
    <col min="17" max="17" width="15.4609375" style="15" customWidth="1"/>
    <col min="18" max="26" width="8.84375" style="36"/>
    <col min="27" max="30" width="8.84375" style="15"/>
    <col min="31" max="16384" width="8.84375" style="1"/>
  </cols>
  <sheetData>
    <row r="1" spans="1:16" ht="6.65" customHeight="1" x14ac:dyDescent="0.25"/>
    <row r="2" spans="1:16" ht="26" thickBot="1" x14ac:dyDescent="0.6">
      <c r="D2" s="16"/>
      <c r="K2" s="21" t="s">
        <v>22</v>
      </c>
    </row>
    <row r="3" spans="1:16" ht="22.4" customHeight="1" thickBot="1" x14ac:dyDescent="0.35">
      <c r="B3" s="14"/>
      <c r="C3" s="14"/>
      <c r="D3" s="3"/>
      <c r="E3" s="3"/>
      <c r="F3" s="3"/>
      <c r="G3" s="12">
        <v>1</v>
      </c>
      <c r="H3" s="2"/>
      <c r="I3" s="2"/>
      <c r="J3" s="2"/>
      <c r="K3" s="16"/>
      <c r="L3" s="3"/>
      <c r="M3" s="3"/>
      <c r="N3" s="12">
        <v>2</v>
      </c>
      <c r="O3" s="12" t="s">
        <v>11</v>
      </c>
      <c r="P3" s="2"/>
    </row>
    <row r="4" spans="1:16" ht="71.5" customHeight="1" thickBot="1" x14ac:dyDescent="0.4">
      <c r="A4" s="15"/>
      <c r="B4" s="5"/>
      <c r="C4" s="41" t="s">
        <v>0</v>
      </c>
      <c r="D4" s="5" t="s">
        <v>1</v>
      </c>
      <c r="E4" s="8" t="s">
        <v>2</v>
      </c>
      <c r="F4" s="6" t="s">
        <v>3</v>
      </c>
      <c r="G4" s="7" t="s">
        <v>9</v>
      </c>
      <c r="H4" s="22" t="s">
        <v>4</v>
      </c>
      <c r="I4" s="23" t="s">
        <v>5</v>
      </c>
      <c r="J4" s="24" t="s">
        <v>6</v>
      </c>
      <c r="K4" s="8" t="s">
        <v>8</v>
      </c>
      <c r="L4" s="9" t="s">
        <v>16</v>
      </c>
      <c r="M4" s="5" t="s">
        <v>7</v>
      </c>
      <c r="N4" s="10" t="s">
        <v>20</v>
      </c>
      <c r="O4" s="11" t="s">
        <v>10</v>
      </c>
      <c r="P4" s="25" t="s">
        <v>12</v>
      </c>
    </row>
    <row r="5" spans="1:16" ht="37.75" customHeight="1" thickTop="1" thickBot="1" x14ac:dyDescent="0.4">
      <c r="A5" s="17"/>
      <c r="B5" s="45">
        <v>1</v>
      </c>
      <c r="C5" s="46" t="s">
        <v>15</v>
      </c>
      <c r="D5" s="55" t="s">
        <v>23</v>
      </c>
      <c r="E5" s="43" t="s">
        <v>24</v>
      </c>
      <c r="F5" s="18">
        <v>30000</v>
      </c>
      <c r="G5" s="19">
        <f>+F5</f>
        <v>30000</v>
      </c>
      <c r="H5" s="137" t="s">
        <v>13</v>
      </c>
      <c r="I5" s="138"/>
      <c r="J5" s="139"/>
      <c r="K5" s="20" t="s">
        <v>27</v>
      </c>
      <c r="L5" s="52" t="s">
        <v>71</v>
      </c>
      <c r="M5" s="51">
        <v>2314</v>
      </c>
      <c r="N5" s="53"/>
      <c r="O5" s="40">
        <f t="shared" ref="O5:O7" si="0">G5</f>
        <v>30000</v>
      </c>
      <c r="P5" s="26"/>
    </row>
    <row r="6" spans="1:16" ht="37.75" customHeight="1" thickTop="1" thickBot="1" x14ac:dyDescent="0.4">
      <c r="A6" s="17"/>
      <c r="B6" s="45">
        <v>2</v>
      </c>
      <c r="C6" s="46" t="s">
        <v>15</v>
      </c>
      <c r="D6" s="55" t="s">
        <v>23</v>
      </c>
      <c r="E6" s="43" t="s">
        <v>25</v>
      </c>
      <c r="F6" s="18">
        <v>30000</v>
      </c>
      <c r="G6" s="19">
        <f t="shared" ref="G6" si="1">F6</f>
        <v>30000</v>
      </c>
      <c r="H6" s="137" t="s">
        <v>13</v>
      </c>
      <c r="I6" s="138"/>
      <c r="J6" s="139"/>
      <c r="K6" s="20" t="s">
        <v>26</v>
      </c>
      <c r="L6" s="52" t="s">
        <v>72</v>
      </c>
      <c r="M6" s="51">
        <v>2315</v>
      </c>
      <c r="N6" s="53"/>
      <c r="O6" s="40">
        <f t="shared" si="0"/>
        <v>30000</v>
      </c>
      <c r="P6" s="26"/>
    </row>
    <row r="7" spans="1:16" ht="36" customHeight="1" thickTop="1" x14ac:dyDescent="0.35">
      <c r="A7" s="17"/>
      <c r="B7" s="103">
        <v>3</v>
      </c>
      <c r="C7" s="56" t="s">
        <v>28</v>
      </c>
      <c r="D7" s="100" t="s">
        <v>29</v>
      </c>
      <c r="E7" s="110" t="s">
        <v>30</v>
      </c>
      <c r="F7" s="27">
        <v>77608</v>
      </c>
      <c r="G7" s="116">
        <f>SUM(F7:F8)</f>
        <v>110869</v>
      </c>
      <c r="H7" s="120" t="s">
        <v>13</v>
      </c>
      <c r="I7" s="121"/>
      <c r="J7" s="122"/>
      <c r="K7" s="30" t="s">
        <v>31</v>
      </c>
      <c r="L7" s="131"/>
      <c r="M7" s="143">
        <v>2316</v>
      </c>
      <c r="N7" s="133"/>
      <c r="O7" s="117">
        <f t="shared" si="0"/>
        <v>110869</v>
      </c>
      <c r="P7" s="29"/>
    </row>
    <row r="8" spans="1:16" ht="34.75" customHeight="1" thickBot="1" x14ac:dyDescent="0.4">
      <c r="A8" s="17"/>
      <c r="B8" s="105"/>
      <c r="C8" s="46" t="s">
        <v>19</v>
      </c>
      <c r="D8" s="101"/>
      <c r="E8" s="112"/>
      <c r="F8" s="18">
        <v>33261</v>
      </c>
      <c r="G8" s="99"/>
      <c r="H8" s="140" t="s">
        <v>14</v>
      </c>
      <c r="I8" s="141"/>
      <c r="J8" s="142"/>
      <c r="K8" s="47" t="s">
        <v>78</v>
      </c>
      <c r="L8" s="132"/>
      <c r="M8" s="144"/>
      <c r="N8" s="134"/>
      <c r="O8" s="119">
        <f t="shared" ref="O8:O19" si="2">G8</f>
        <v>0</v>
      </c>
      <c r="P8" s="26"/>
    </row>
    <row r="9" spans="1:16" ht="22.5" customHeight="1" thickTop="1" x14ac:dyDescent="0.35">
      <c r="A9" s="17"/>
      <c r="B9" s="28">
        <v>4</v>
      </c>
      <c r="C9" s="106" t="s">
        <v>32</v>
      </c>
      <c r="D9" s="100" t="s">
        <v>33</v>
      </c>
      <c r="E9" s="110" t="s">
        <v>34</v>
      </c>
      <c r="F9" s="113">
        <v>79696</v>
      </c>
      <c r="G9" s="98">
        <f>F9</f>
        <v>79696</v>
      </c>
      <c r="H9" s="123" t="s">
        <v>13</v>
      </c>
      <c r="I9" s="124"/>
      <c r="J9" s="125"/>
      <c r="K9" s="129" t="s">
        <v>43</v>
      </c>
      <c r="L9" s="131"/>
      <c r="M9" s="135">
        <v>2146</v>
      </c>
      <c r="N9" s="50">
        <v>591615</v>
      </c>
      <c r="O9" s="117">
        <f>G9+N9+N10</f>
        <v>708485</v>
      </c>
      <c r="P9" s="29" t="s">
        <v>32</v>
      </c>
    </row>
    <row r="10" spans="1:16" ht="22.5" customHeight="1" thickBot="1" x14ac:dyDescent="0.4">
      <c r="A10" s="17"/>
      <c r="B10" s="45">
        <v>5</v>
      </c>
      <c r="C10" s="108"/>
      <c r="D10" s="101"/>
      <c r="E10" s="112"/>
      <c r="F10" s="115"/>
      <c r="G10" s="99">
        <f t="shared" ref="G10" si="3">F10</f>
        <v>0</v>
      </c>
      <c r="H10" s="126"/>
      <c r="I10" s="127"/>
      <c r="J10" s="128"/>
      <c r="K10" s="130"/>
      <c r="L10" s="132"/>
      <c r="M10" s="136"/>
      <c r="N10" s="49">
        <v>37174</v>
      </c>
      <c r="O10" s="119"/>
      <c r="P10" s="26" t="s">
        <v>34</v>
      </c>
    </row>
    <row r="11" spans="1:16" ht="36" customHeight="1" thickTop="1" x14ac:dyDescent="0.35">
      <c r="A11" s="17"/>
      <c r="B11" s="96">
        <v>6</v>
      </c>
      <c r="C11" s="56" t="s">
        <v>39</v>
      </c>
      <c r="D11" s="100" t="s">
        <v>40</v>
      </c>
      <c r="E11" s="110" t="s">
        <v>41</v>
      </c>
      <c r="F11" s="27">
        <v>61310</v>
      </c>
      <c r="G11" s="116">
        <f>SUM(F11:F12)</f>
        <v>76637.399999999994</v>
      </c>
      <c r="H11" s="120" t="s">
        <v>13</v>
      </c>
      <c r="I11" s="121"/>
      <c r="J11" s="122"/>
      <c r="K11" s="30" t="s">
        <v>42</v>
      </c>
      <c r="L11" s="131" t="s">
        <v>67</v>
      </c>
      <c r="M11" s="143">
        <v>2317</v>
      </c>
      <c r="N11" s="133"/>
      <c r="O11" s="117">
        <f t="shared" si="2"/>
        <v>76637.399999999994</v>
      </c>
      <c r="P11" s="29"/>
    </row>
    <row r="12" spans="1:16" ht="34.75" customHeight="1" thickBot="1" x14ac:dyDescent="0.4">
      <c r="A12" s="17"/>
      <c r="B12" s="95">
        <v>7</v>
      </c>
      <c r="C12" s="46" t="s">
        <v>19</v>
      </c>
      <c r="D12" s="101"/>
      <c r="E12" s="112"/>
      <c r="F12" s="18">
        <f>76637*0.2</f>
        <v>15327.400000000001</v>
      </c>
      <c r="G12" s="99"/>
      <c r="H12" s="140" t="s">
        <v>14</v>
      </c>
      <c r="I12" s="141"/>
      <c r="J12" s="142"/>
      <c r="K12" s="88" t="s">
        <v>78</v>
      </c>
      <c r="L12" s="132"/>
      <c r="M12" s="144"/>
      <c r="N12" s="134"/>
      <c r="O12" s="119"/>
      <c r="P12" s="26"/>
    </row>
    <row r="13" spans="1:16" ht="37.75" customHeight="1" thickTop="1" thickBot="1" x14ac:dyDescent="0.4">
      <c r="A13" s="17"/>
      <c r="B13" s="45">
        <v>8</v>
      </c>
      <c r="C13" s="46" t="s">
        <v>17</v>
      </c>
      <c r="D13" s="55" t="s">
        <v>35</v>
      </c>
      <c r="E13" s="42" t="s">
        <v>36</v>
      </c>
      <c r="F13" s="18">
        <v>215000</v>
      </c>
      <c r="G13" s="19">
        <f t="shared" ref="G13:G25" si="4">F13</f>
        <v>215000</v>
      </c>
      <c r="H13" s="137" t="s">
        <v>13</v>
      </c>
      <c r="I13" s="138"/>
      <c r="J13" s="139"/>
      <c r="K13" s="20" t="s">
        <v>37</v>
      </c>
      <c r="L13" s="52" t="s">
        <v>38</v>
      </c>
      <c r="M13" s="51">
        <v>2318</v>
      </c>
      <c r="N13" s="53"/>
      <c r="O13" s="40">
        <f t="shared" si="2"/>
        <v>215000</v>
      </c>
      <c r="P13" s="26"/>
    </row>
    <row r="14" spans="1:16" ht="37.75" customHeight="1" thickTop="1" thickBot="1" x14ac:dyDescent="0.4">
      <c r="A14" s="17"/>
      <c r="B14" s="72">
        <v>9</v>
      </c>
      <c r="C14" s="76" t="s">
        <v>19</v>
      </c>
      <c r="D14" s="77" t="s">
        <v>64</v>
      </c>
      <c r="E14" s="78" t="s">
        <v>65</v>
      </c>
      <c r="F14" s="79">
        <v>500000</v>
      </c>
      <c r="G14" s="19">
        <f t="shared" si="4"/>
        <v>500000</v>
      </c>
      <c r="H14" s="137" t="s">
        <v>14</v>
      </c>
      <c r="I14" s="138"/>
      <c r="J14" s="139"/>
      <c r="K14" s="80" t="s">
        <v>66</v>
      </c>
      <c r="L14" s="81"/>
      <c r="M14" s="82">
        <v>2263</v>
      </c>
      <c r="N14" s="83"/>
      <c r="O14" s="40">
        <f t="shared" si="2"/>
        <v>500000</v>
      </c>
      <c r="P14" s="73"/>
    </row>
    <row r="15" spans="1:16" ht="22.5" customHeight="1" thickTop="1" x14ac:dyDescent="0.35">
      <c r="A15" s="17"/>
      <c r="B15" s="166">
        <v>10</v>
      </c>
      <c r="C15" s="106" t="s">
        <v>19</v>
      </c>
      <c r="D15" s="100" t="s">
        <v>57</v>
      </c>
      <c r="E15" s="110" t="s">
        <v>55</v>
      </c>
      <c r="F15" s="113">
        <v>43000</v>
      </c>
      <c r="G15" s="98">
        <f t="shared" si="4"/>
        <v>43000</v>
      </c>
      <c r="H15" s="123" t="s">
        <v>14</v>
      </c>
      <c r="I15" s="124"/>
      <c r="J15" s="125"/>
      <c r="K15" s="129" t="s">
        <v>74</v>
      </c>
      <c r="L15" s="131"/>
      <c r="M15" s="135">
        <v>1981</v>
      </c>
      <c r="N15" s="50">
        <v>226000</v>
      </c>
      <c r="O15" s="117">
        <f>G15+N15+N16</f>
        <v>285000</v>
      </c>
      <c r="P15" s="29" t="s">
        <v>32</v>
      </c>
    </row>
    <row r="16" spans="1:16" ht="22.5" customHeight="1" thickBot="1" x14ac:dyDescent="0.4">
      <c r="A16" s="17"/>
      <c r="B16" s="105"/>
      <c r="C16" s="108"/>
      <c r="D16" s="101"/>
      <c r="E16" s="112"/>
      <c r="F16" s="115"/>
      <c r="G16" s="99">
        <f t="shared" si="4"/>
        <v>0</v>
      </c>
      <c r="H16" s="126"/>
      <c r="I16" s="127"/>
      <c r="J16" s="128"/>
      <c r="K16" s="130"/>
      <c r="L16" s="132"/>
      <c r="M16" s="136"/>
      <c r="N16" s="49">
        <v>16000</v>
      </c>
      <c r="O16" s="119"/>
      <c r="P16" s="26" t="s">
        <v>19</v>
      </c>
    </row>
    <row r="17" spans="1:30" ht="22.5" customHeight="1" thickTop="1" x14ac:dyDescent="0.35">
      <c r="A17" s="17"/>
      <c r="B17" s="103">
        <v>11</v>
      </c>
      <c r="C17" s="106" t="s">
        <v>19</v>
      </c>
      <c r="D17" s="100" t="s">
        <v>56</v>
      </c>
      <c r="E17" s="110" t="s">
        <v>58</v>
      </c>
      <c r="F17" s="113">
        <v>225680</v>
      </c>
      <c r="G17" s="98">
        <f t="shared" si="4"/>
        <v>225680</v>
      </c>
      <c r="H17" s="123" t="s">
        <v>14</v>
      </c>
      <c r="I17" s="124"/>
      <c r="J17" s="125"/>
      <c r="K17" s="129" t="s">
        <v>73</v>
      </c>
      <c r="L17" s="131"/>
      <c r="M17" s="135">
        <v>1869</v>
      </c>
      <c r="N17" s="50">
        <v>500000</v>
      </c>
      <c r="O17" s="117">
        <f>G17+N17+N18+N19</f>
        <v>1481482</v>
      </c>
      <c r="P17" s="29" t="s">
        <v>59</v>
      </c>
    </row>
    <row r="18" spans="1:30" ht="22.5" customHeight="1" x14ac:dyDescent="0.35">
      <c r="A18" s="17"/>
      <c r="B18" s="104"/>
      <c r="C18" s="107"/>
      <c r="D18" s="109"/>
      <c r="E18" s="111"/>
      <c r="F18" s="114"/>
      <c r="G18" s="102"/>
      <c r="H18" s="149"/>
      <c r="I18" s="150"/>
      <c r="J18" s="151"/>
      <c r="K18" s="152"/>
      <c r="L18" s="153"/>
      <c r="M18" s="154"/>
      <c r="N18" s="74">
        <v>655802</v>
      </c>
      <c r="O18" s="118"/>
      <c r="P18" s="75" t="s">
        <v>60</v>
      </c>
    </row>
    <row r="19" spans="1:30" ht="22.5" customHeight="1" thickBot="1" x14ac:dyDescent="0.4">
      <c r="A19" s="17"/>
      <c r="B19" s="105"/>
      <c r="C19" s="108"/>
      <c r="D19" s="101"/>
      <c r="E19" s="112"/>
      <c r="F19" s="115"/>
      <c r="G19" s="99">
        <f t="shared" si="4"/>
        <v>0</v>
      </c>
      <c r="H19" s="126" t="s">
        <v>13</v>
      </c>
      <c r="I19" s="127"/>
      <c r="J19" s="128"/>
      <c r="K19" s="130"/>
      <c r="L19" s="132"/>
      <c r="M19" s="136"/>
      <c r="N19" s="49">
        <v>100000</v>
      </c>
      <c r="O19" s="119">
        <f t="shared" si="2"/>
        <v>0</v>
      </c>
      <c r="P19" s="26" t="s">
        <v>32</v>
      </c>
    </row>
    <row r="20" spans="1:30" ht="37.75" customHeight="1" thickTop="1" thickBot="1" x14ac:dyDescent="0.4">
      <c r="A20" s="17"/>
      <c r="B20" s="45">
        <v>12</v>
      </c>
      <c r="C20" s="46" t="s">
        <v>19</v>
      </c>
      <c r="D20" s="55" t="s">
        <v>61</v>
      </c>
      <c r="E20" s="42" t="s">
        <v>62</v>
      </c>
      <c r="F20" s="18">
        <v>3836</v>
      </c>
      <c r="G20" s="19">
        <f>F20</f>
        <v>3836</v>
      </c>
      <c r="H20" s="137" t="s">
        <v>14</v>
      </c>
      <c r="I20" s="138"/>
      <c r="J20" s="139"/>
      <c r="K20" s="48" t="s">
        <v>75</v>
      </c>
      <c r="L20" s="52"/>
      <c r="M20" s="94">
        <v>2112</v>
      </c>
      <c r="N20" s="53">
        <v>46767</v>
      </c>
      <c r="O20" s="40">
        <f>G20+N20</f>
        <v>50603</v>
      </c>
      <c r="P20" s="26" t="s">
        <v>63</v>
      </c>
    </row>
    <row r="21" spans="1:30" s="93" customFormat="1" ht="22.5" customHeight="1" thickTop="1" x14ac:dyDescent="0.35">
      <c r="A21" s="90"/>
      <c r="B21" s="167">
        <v>13</v>
      </c>
      <c r="C21" s="106" t="s">
        <v>19</v>
      </c>
      <c r="D21" s="100" t="s">
        <v>21</v>
      </c>
      <c r="E21" s="110" t="s">
        <v>18</v>
      </c>
      <c r="F21" s="113">
        <v>65000</v>
      </c>
      <c r="G21" s="98">
        <f>F21</f>
        <v>65000</v>
      </c>
      <c r="H21" s="169" t="s">
        <v>14</v>
      </c>
      <c r="I21" s="170"/>
      <c r="J21" s="171"/>
      <c r="K21" s="129" t="s">
        <v>76</v>
      </c>
      <c r="L21" s="155"/>
      <c r="M21" s="157">
        <v>2309</v>
      </c>
      <c r="N21" s="50">
        <v>70000</v>
      </c>
      <c r="O21" s="117">
        <f>N22+N21+G21</f>
        <v>200000</v>
      </c>
      <c r="P21" s="29" t="s">
        <v>15</v>
      </c>
      <c r="Q21" s="91"/>
      <c r="R21" s="92"/>
      <c r="S21" s="92"/>
      <c r="T21" s="92"/>
      <c r="U21" s="92"/>
      <c r="V21" s="92"/>
      <c r="W21" s="92"/>
      <c r="X21" s="92"/>
      <c r="Y21" s="92"/>
      <c r="Z21" s="92"/>
      <c r="AA21" s="91"/>
      <c r="AB21" s="91"/>
      <c r="AC21" s="91"/>
      <c r="AD21" s="91"/>
    </row>
    <row r="22" spans="1:30" s="93" customFormat="1" ht="22.5" customHeight="1" thickBot="1" x14ac:dyDescent="0.4">
      <c r="A22" s="90"/>
      <c r="B22" s="168"/>
      <c r="C22" s="107"/>
      <c r="D22" s="109"/>
      <c r="E22" s="111"/>
      <c r="F22" s="114"/>
      <c r="G22" s="102">
        <f>F22+F24</f>
        <v>0</v>
      </c>
      <c r="H22" s="172" t="s">
        <v>14</v>
      </c>
      <c r="I22" s="173"/>
      <c r="J22" s="174"/>
      <c r="K22" s="152"/>
      <c r="L22" s="156"/>
      <c r="M22" s="158"/>
      <c r="N22" s="74">
        <v>65000</v>
      </c>
      <c r="O22" s="118"/>
      <c r="P22" s="75" t="s">
        <v>18</v>
      </c>
      <c r="Q22" s="91"/>
      <c r="R22" s="92"/>
      <c r="S22" s="92"/>
      <c r="T22" s="92"/>
      <c r="U22" s="92"/>
      <c r="V22" s="92"/>
      <c r="W22" s="92"/>
      <c r="X22" s="92"/>
      <c r="Y22" s="92"/>
      <c r="Z22" s="92"/>
      <c r="AA22" s="91"/>
      <c r="AB22" s="91"/>
      <c r="AC22" s="91"/>
      <c r="AD22" s="91"/>
    </row>
    <row r="23" spans="1:30" ht="22.5" customHeight="1" thickTop="1" x14ac:dyDescent="0.35">
      <c r="A23" s="17"/>
      <c r="B23" s="103">
        <v>14</v>
      </c>
      <c r="C23" s="106" t="s">
        <v>19</v>
      </c>
      <c r="D23" s="100" t="s">
        <v>68</v>
      </c>
      <c r="E23" s="110" t="s">
        <v>69</v>
      </c>
      <c r="F23" s="113">
        <v>231394</v>
      </c>
      <c r="G23" s="98">
        <f>F23</f>
        <v>231394</v>
      </c>
      <c r="H23" s="123" t="s">
        <v>14</v>
      </c>
      <c r="I23" s="124"/>
      <c r="J23" s="125"/>
      <c r="K23" s="129" t="s">
        <v>77</v>
      </c>
      <c r="L23" s="131"/>
      <c r="M23" s="135">
        <v>2038</v>
      </c>
      <c r="N23" s="50">
        <v>115000</v>
      </c>
      <c r="O23" s="117">
        <f>G23+N23+N24+N25</f>
        <v>2577788</v>
      </c>
      <c r="P23" s="29" t="s">
        <v>65</v>
      </c>
    </row>
    <row r="24" spans="1:30" ht="22.5" customHeight="1" x14ac:dyDescent="0.35">
      <c r="A24" s="17"/>
      <c r="B24" s="104"/>
      <c r="C24" s="107"/>
      <c r="D24" s="109"/>
      <c r="E24" s="111"/>
      <c r="F24" s="114"/>
      <c r="G24" s="102"/>
      <c r="H24" s="149"/>
      <c r="I24" s="150"/>
      <c r="J24" s="151"/>
      <c r="K24" s="152"/>
      <c r="L24" s="153"/>
      <c r="M24" s="154"/>
      <c r="N24" s="74">
        <v>1231394</v>
      </c>
      <c r="O24" s="118"/>
      <c r="P24" s="75" t="s">
        <v>19</v>
      </c>
    </row>
    <row r="25" spans="1:30" ht="22.5" customHeight="1" thickBot="1" x14ac:dyDescent="0.4">
      <c r="A25" s="17"/>
      <c r="B25" s="105"/>
      <c r="C25" s="108"/>
      <c r="D25" s="101"/>
      <c r="E25" s="112"/>
      <c r="F25" s="115"/>
      <c r="G25" s="99">
        <f t="shared" si="4"/>
        <v>0</v>
      </c>
      <c r="H25" s="126"/>
      <c r="I25" s="127"/>
      <c r="J25" s="128"/>
      <c r="K25" s="130"/>
      <c r="L25" s="132"/>
      <c r="M25" s="136"/>
      <c r="N25" s="49">
        <v>1000000</v>
      </c>
      <c r="O25" s="119">
        <f t="shared" ref="O25" si="5">G25</f>
        <v>0</v>
      </c>
      <c r="P25" s="89" t="s">
        <v>70</v>
      </c>
    </row>
    <row r="26" spans="1:30" ht="28.75" customHeight="1" thickTop="1" thickBot="1" x14ac:dyDescent="0.45">
      <c r="A26" s="17"/>
      <c r="C26" s="54"/>
      <c r="F26" s="34">
        <f>SUM(F5:F25)</f>
        <v>1611112.4</v>
      </c>
      <c r="G26" s="34">
        <f>SUM(G5:G25)</f>
        <v>1611112.4</v>
      </c>
      <c r="N26" s="35">
        <f>SUM(N8:N25)</f>
        <v>4654752</v>
      </c>
      <c r="O26" s="35">
        <f>SUM(O5:O25)</f>
        <v>6265864.4000000004</v>
      </c>
      <c r="Q26" s="33">
        <f>+G26-F26</f>
        <v>0</v>
      </c>
    </row>
    <row r="27" spans="1:30" ht="40.4" customHeight="1" thickBot="1" x14ac:dyDescent="0.45">
      <c r="B27" s="57"/>
      <c r="C27" s="70" t="s">
        <v>44</v>
      </c>
      <c r="D27" s="58"/>
      <c r="E27" s="59"/>
      <c r="F27" s="59"/>
      <c r="G27" s="59"/>
      <c r="H27" s="59"/>
      <c r="I27" s="59"/>
      <c r="J27" s="59"/>
      <c r="K27" s="59"/>
      <c r="L27" s="59"/>
      <c r="M27" s="60"/>
    </row>
    <row r="28" spans="1:30" ht="22.75" customHeight="1" thickBot="1" x14ac:dyDescent="0.4">
      <c r="B28" s="61"/>
      <c r="C28" s="62" t="s">
        <v>45</v>
      </c>
      <c r="D28" s="63" t="s">
        <v>1</v>
      </c>
      <c r="E28" s="62" t="s">
        <v>46</v>
      </c>
      <c r="F28" s="64" t="s">
        <v>47</v>
      </c>
      <c r="G28" s="62" t="s">
        <v>48</v>
      </c>
      <c r="H28" s="145" t="s">
        <v>49</v>
      </c>
      <c r="I28" s="146"/>
      <c r="J28" s="145" t="s">
        <v>50</v>
      </c>
      <c r="K28" s="147"/>
      <c r="L28" s="147"/>
      <c r="M28" s="148"/>
      <c r="N28" s="84"/>
      <c r="O28" s="85"/>
      <c r="P28" s="85"/>
      <c r="Q28" s="32"/>
      <c r="R28" s="37"/>
      <c r="S28" s="31"/>
    </row>
    <row r="29" spans="1:30" ht="46.75" customHeight="1" thickBot="1" x14ac:dyDescent="0.4">
      <c r="B29" s="65">
        <v>15</v>
      </c>
      <c r="C29" s="66">
        <v>2140</v>
      </c>
      <c r="D29" s="71" t="s">
        <v>51</v>
      </c>
      <c r="E29" s="67">
        <v>205000</v>
      </c>
      <c r="F29" s="67">
        <f>+E29</f>
        <v>205000</v>
      </c>
      <c r="G29" s="66"/>
      <c r="H29" s="159"/>
      <c r="I29" s="160"/>
      <c r="J29" s="161" t="s">
        <v>52</v>
      </c>
      <c r="K29" s="162"/>
      <c r="L29" s="162"/>
      <c r="M29" s="163"/>
      <c r="N29" s="86"/>
      <c r="O29" s="87"/>
      <c r="P29" s="87"/>
      <c r="Q29" s="39"/>
      <c r="R29" s="4"/>
      <c r="S29" s="32"/>
    </row>
    <row r="30" spans="1:30" ht="35.5" thickBot="1" x14ac:dyDescent="0.4">
      <c r="B30" s="68">
        <v>16</v>
      </c>
      <c r="C30" s="66">
        <v>1981</v>
      </c>
      <c r="D30" s="71" t="s">
        <v>53</v>
      </c>
      <c r="E30" s="67">
        <v>-205000</v>
      </c>
      <c r="F30" s="67">
        <f t="shared" ref="F30" si="6">+E30</f>
        <v>-205000</v>
      </c>
      <c r="G30" s="66"/>
      <c r="H30" s="159"/>
      <c r="I30" s="160"/>
      <c r="J30" s="159" t="s">
        <v>54</v>
      </c>
      <c r="K30" s="164"/>
      <c r="L30" s="164"/>
      <c r="M30" s="165"/>
      <c r="N30" s="86"/>
      <c r="O30" s="87"/>
      <c r="P30" s="87"/>
      <c r="Q30" s="38"/>
      <c r="R30" s="97">
        <f>O26-N26-G26</f>
        <v>0</v>
      </c>
      <c r="S30" s="44">
        <f>F26-G26</f>
        <v>0</v>
      </c>
    </row>
    <row r="31" spans="1:30" x14ac:dyDescent="0.35">
      <c r="B31" s="54"/>
      <c r="C31" s="54"/>
      <c r="D31" s="69"/>
      <c r="N31" s="84"/>
      <c r="O31" s="85"/>
      <c r="P31" s="85"/>
    </row>
    <row r="32" spans="1:30" x14ac:dyDescent="0.35"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</row>
    <row r="33" spans="4:16" x14ac:dyDescent="0.35"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</row>
    <row r="34" spans="4:16" x14ac:dyDescent="0.35"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</row>
  </sheetData>
  <mergeCells count="84">
    <mergeCell ref="G21:G22"/>
    <mergeCell ref="H21:J22"/>
    <mergeCell ref="N11:N12"/>
    <mergeCell ref="O11:O12"/>
    <mergeCell ref="H12:J12"/>
    <mergeCell ref="G11:G12"/>
    <mergeCell ref="L11:L12"/>
    <mergeCell ref="M11:M12"/>
    <mergeCell ref="O21:O22"/>
    <mergeCell ref="O15:O16"/>
    <mergeCell ref="O17:O19"/>
    <mergeCell ref="K15:K16"/>
    <mergeCell ref="L15:L16"/>
    <mergeCell ref="M15:M16"/>
    <mergeCell ref="G15:G16"/>
    <mergeCell ref="H15:J16"/>
    <mergeCell ref="B21:B22"/>
    <mergeCell ref="C21:C22"/>
    <mergeCell ref="D21:D22"/>
    <mergeCell ref="E21:E22"/>
    <mergeCell ref="F21:F22"/>
    <mergeCell ref="H29:I29"/>
    <mergeCell ref="J29:M29"/>
    <mergeCell ref="H30:I30"/>
    <mergeCell ref="J30:M30"/>
    <mergeCell ref="B7:B8"/>
    <mergeCell ref="C17:C19"/>
    <mergeCell ref="D17:D19"/>
    <mergeCell ref="E17:E19"/>
    <mergeCell ref="F17:F19"/>
    <mergeCell ref="B17:B19"/>
    <mergeCell ref="D9:D10"/>
    <mergeCell ref="E9:E10"/>
    <mergeCell ref="D11:D12"/>
    <mergeCell ref="E11:E12"/>
    <mergeCell ref="B15:B16"/>
    <mergeCell ref="F15:F16"/>
    <mergeCell ref="H28:I28"/>
    <mergeCell ref="J28:M28"/>
    <mergeCell ref="H23:J25"/>
    <mergeCell ref="H13:J13"/>
    <mergeCell ref="K23:K25"/>
    <mergeCell ref="L23:L25"/>
    <mergeCell ref="M23:M25"/>
    <mergeCell ref="H14:J14"/>
    <mergeCell ref="K17:K19"/>
    <mergeCell ref="L17:L19"/>
    <mergeCell ref="M17:M19"/>
    <mergeCell ref="K21:K22"/>
    <mergeCell ref="L21:L22"/>
    <mergeCell ref="M21:M22"/>
    <mergeCell ref="H20:J20"/>
    <mergeCell ref="H17:J19"/>
    <mergeCell ref="H5:J5"/>
    <mergeCell ref="H6:J6"/>
    <mergeCell ref="H7:J7"/>
    <mergeCell ref="H8:J8"/>
    <mergeCell ref="M7:M8"/>
    <mergeCell ref="O23:O25"/>
    <mergeCell ref="H11:J11"/>
    <mergeCell ref="O7:O8"/>
    <mergeCell ref="H9:J10"/>
    <mergeCell ref="K9:K10"/>
    <mergeCell ref="L7:L8"/>
    <mergeCell ref="O9:O10"/>
    <mergeCell ref="N7:N8"/>
    <mergeCell ref="L9:L10"/>
    <mergeCell ref="M9:M10"/>
    <mergeCell ref="G9:G10"/>
    <mergeCell ref="D7:D8"/>
    <mergeCell ref="G23:G25"/>
    <mergeCell ref="B23:B25"/>
    <mergeCell ref="C23:C25"/>
    <mergeCell ref="D23:D25"/>
    <mergeCell ref="E23:E25"/>
    <mergeCell ref="F23:F25"/>
    <mergeCell ref="C9:C10"/>
    <mergeCell ref="F9:F10"/>
    <mergeCell ref="E7:E8"/>
    <mergeCell ref="G7:G8"/>
    <mergeCell ref="C15:C16"/>
    <mergeCell ref="D15:D16"/>
    <mergeCell ref="E15:E16"/>
    <mergeCell ref="G17:G19"/>
  </mergeCells>
  <conditionalFormatting sqref="F3:G4 N26:O26 F26:G26 F35:G1048576 N35:O1048576">
    <cfRule type="cellIs" dxfId="36" priority="564" operator="lessThan">
      <formula>0</formula>
    </cfRule>
  </conditionalFormatting>
  <conditionalFormatting sqref="N4:O4">
    <cfRule type="cellIs" dxfId="35" priority="563" operator="lessThan">
      <formula>0</formula>
    </cfRule>
  </conditionalFormatting>
  <conditionalFormatting sqref="O3">
    <cfRule type="cellIs" dxfId="34" priority="561" operator="lessThan">
      <formula>0</formula>
    </cfRule>
  </conditionalFormatting>
  <conditionalFormatting sqref="N3">
    <cfRule type="cellIs" dxfId="33" priority="562" operator="lessThan">
      <formula>0</formula>
    </cfRule>
  </conditionalFormatting>
  <conditionalFormatting sqref="F13:F14">
    <cfRule type="cellIs" dxfId="32" priority="96" operator="lessThan">
      <formula>0</formula>
    </cfRule>
  </conditionalFormatting>
  <conditionalFormatting sqref="G13:G14">
    <cfRule type="cellIs" dxfId="31" priority="95" operator="lessThan">
      <formula>0</formula>
    </cfRule>
  </conditionalFormatting>
  <conditionalFormatting sqref="F5:F6">
    <cfRule type="cellIs" dxfId="30" priority="49" operator="lessThan">
      <formula>0</formula>
    </cfRule>
  </conditionalFormatting>
  <conditionalFormatting sqref="G5:G6">
    <cfRule type="cellIs" dxfId="29" priority="47" operator="lessThan">
      <formula>0</formula>
    </cfRule>
  </conditionalFormatting>
  <conditionalFormatting sqref="G15">
    <cfRule type="cellIs" dxfId="28" priority="17" operator="lessThan">
      <formula>0</formula>
    </cfRule>
  </conditionalFormatting>
  <conditionalFormatting sqref="F17:F18">
    <cfRule type="cellIs" dxfId="27" priority="16" operator="lessThan">
      <formula>0</formula>
    </cfRule>
  </conditionalFormatting>
  <conditionalFormatting sqref="Q29:R29">
    <cfRule type="cellIs" dxfId="26" priority="22" operator="lessThan">
      <formula>0</formula>
    </cfRule>
  </conditionalFormatting>
  <conditionalFormatting sqref="F7:F8">
    <cfRule type="cellIs" dxfId="25" priority="38" operator="lessThan">
      <formula>0</formula>
    </cfRule>
  </conditionalFormatting>
  <conditionalFormatting sqref="F15">
    <cfRule type="cellIs" dxfId="24" priority="18" operator="lessThan">
      <formula>0</formula>
    </cfRule>
  </conditionalFormatting>
  <conditionalFormatting sqref="G7">
    <cfRule type="cellIs" dxfId="23" priority="37" operator="lessThan">
      <formula>0</formula>
    </cfRule>
  </conditionalFormatting>
  <conditionalFormatting sqref="G17:G18">
    <cfRule type="cellIs" dxfId="22" priority="15" operator="lessThan">
      <formula>0</formula>
    </cfRule>
  </conditionalFormatting>
  <conditionalFormatting sqref="F9">
    <cfRule type="cellIs" dxfId="21" priority="36" operator="lessThan">
      <formula>0</formula>
    </cfRule>
  </conditionalFormatting>
  <conditionalFormatting sqref="G9">
    <cfRule type="cellIs" dxfId="20" priority="35" operator="lessThan">
      <formula>0</formula>
    </cfRule>
  </conditionalFormatting>
  <conditionalFormatting sqref="F31:G31 N31:O31 N27:O27">
    <cfRule type="cellIs" dxfId="19" priority="33" operator="lessThan">
      <formula>0</formula>
    </cfRule>
  </conditionalFormatting>
  <conditionalFormatting sqref="G21:G22">
    <cfRule type="cellIs" dxfId="18" priority="6" operator="lessThan">
      <formula>0</formula>
    </cfRule>
  </conditionalFormatting>
  <conditionalFormatting sqref="G11">
    <cfRule type="cellIs" dxfId="17" priority="4" operator="lessThan">
      <formula>0</formula>
    </cfRule>
  </conditionalFormatting>
  <conditionalFormatting sqref="M27">
    <cfRule type="cellIs" dxfId="16" priority="32" operator="lessThan">
      <formula>0</formula>
    </cfRule>
  </conditionalFormatting>
  <conditionalFormatting sqref="O28 O31">
    <cfRule type="cellIs" dxfId="15" priority="28" operator="lessThan">
      <formula>0</formula>
    </cfRule>
  </conditionalFormatting>
  <conditionalFormatting sqref="S30 N29">
    <cfRule type="cellIs" dxfId="14" priority="30" operator="lessThan">
      <formula>0</formula>
    </cfRule>
  </conditionalFormatting>
  <conditionalFormatting sqref="O29">
    <cfRule type="cellIs" dxfId="13" priority="27" operator="lessThan">
      <formula>0</formula>
    </cfRule>
  </conditionalFormatting>
  <conditionalFormatting sqref="N28 N31">
    <cfRule type="cellIs" dxfId="12" priority="29" operator="lessThan">
      <formula>0</formula>
    </cfRule>
  </conditionalFormatting>
  <conditionalFormatting sqref="N29">
    <cfRule type="cellIs" dxfId="11" priority="31" operator="lessThan">
      <formula>0</formula>
    </cfRule>
  </conditionalFormatting>
  <conditionalFormatting sqref="N30">
    <cfRule type="cellIs" dxfId="10" priority="25" operator="lessThan">
      <formula>0</formula>
    </cfRule>
  </conditionalFormatting>
  <conditionalFormatting sqref="O30">
    <cfRule type="cellIs" dxfId="9" priority="24" operator="lessThan">
      <formula>0</formula>
    </cfRule>
  </conditionalFormatting>
  <conditionalFormatting sqref="N30">
    <cfRule type="cellIs" dxfId="8" priority="26" operator="lessThan">
      <formula>0</formula>
    </cfRule>
  </conditionalFormatting>
  <conditionalFormatting sqref="S29">
    <cfRule type="cellIs" dxfId="7" priority="23" operator="lessThan">
      <formula>0</formula>
    </cfRule>
  </conditionalFormatting>
  <conditionalFormatting sqref="F20">
    <cfRule type="cellIs" dxfId="6" priority="11" operator="lessThan">
      <formula>0</formula>
    </cfRule>
  </conditionalFormatting>
  <conditionalFormatting sqref="E29:F30">
    <cfRule type="cellIs" dxfId="5" priority="21" operator="lessThan">
      <formula>0</formula>
    </cfRule>
  </conditionalFormatting>
  <conditionalFormatting sqref="G20">
    <cfRule type="cellIs" dxfId="4" priority="10" operator="lessThan">
      <formula>0</formula>
    </cfRule>
  </conditionalFormatting>
  <conditionalFormatting sqref="F21:F22">
    <cfRule type="cellIs" dxfId="3" priority="7" operator="lessThan">
      <formula>0</formula>
    </cfRule>
  </conditionalFormatting>
  <conditionalFormatting sqref="F11:F12">
    <cfRule type="cellIs" dxfId="2" priority="5" operator="lessThan">
      <formula>0</formula>
    </cfRule>
  </conditionalFormatting>
  <conditionalFormatting sqref="G23:G24">
    <cfRule type="cellIs" dxfId="1" priority="1" operator="lessThan">
      <formula>0</formula>
    </cfRule>
  </conditionalFormatting>
  <conditionalFormatting sqref="F23:F24">
    <cfRule type="cellIs" dxfId="0" priority="2" operator="lessThan">
      <formula>0</formula>
    </cfRule>
  </conditionalFormatting>
  <pageMargins left="0.23622047244094491" right="0.23622047244094491" top="0.51181102362204722" bottom="0.19685039370078741" header="0.27559055118110237" footer="0.15748031496062992"/>
  <pageSetup paperSize="9" scale="60" orientation="landscape" r:id="rId1"/>
  <headerFooter alignWithMargins="0">
    <oddHeader xml:space="preserve">&amp;Cפרוטוקול אישור תב"רים והלוואות מליאה מס' 9.20 מיום 02.11.20&amp;Rתב"רים -סעיף 5  </oddHeader>
    <oddFooter xml:space="preserve">&amp;R&amp;Z&amp;F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1</vt:i4>
      </vt:variant>
      <vt:variant>
        <vt:lpstr>טווחים בעלי שם</vt:lpstr>
      </vt:variant>
      <vt:variant>
        <vt:i4>1</vt:i4>
      </vt:variant>
    </vt:vector>
  </HeadingPairs>
  <TitlesOfParts>
    <vt:vector size="2" baseType="lpstr">
      <vt:lpstr>ראשי</vt:lpstr>
      <vt:lpstr>ראשי!WPrint_Area_W</vt:lpstr>
    </vt:vector>
  </TitlesOfParts>
  <Company>מטה אשר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מליאה מס' 9/20 תאריך 02.11.20</dc:title>
  <dc:subject/>
  <dc:creator>פלורי</dc:creator>
  <cp:keywords/>
  <dc:description/>
  <cp:lastModifiedBy>רחל בנבנישתי</cp:lastModifiedBy>
  <cp:lastPrinted>2020-10-29T11:55:06Z</cp:lastPrinted>
  <dcterms:created xsi:type="dcterms:W3CDTF">2017-10-01T10:47:54Z</dcterms:created>
  <dcterms:modified xsi:type="dcterms:W3CDTF">2020-10-29T11:57:51Z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